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llem\Google Drive\WBCP\Records Committee\Checklist\2018 checklist\Final\"/>
    </mc:Choice>
  </mc:AlternateContent>
  <bookViews>
    <workbookView xWindow="0" yWindow="0" windowWidth="20490" windowHeight="7155"/>
  </bookViews>
  <sheets>
    <sheet name="Birdlist" sheetId="1" r:id="rId1"/>
    <sheet name="Sortable file" sheetId="6" r:id="rId2"/>
    <sheet name="Statistics" sheetId="4" r:id="rId3"/>
  </sheets>
  <definedNames>
    <definedName name="_xlnm._FilterDatabase" localSheetId="0" hidden="1">Birdlist!$H$1:$H$951</definedName>
    <definedName name="_xlnm._FilterDatabase" localSheetId="1" hidden="1">'Sortable file'!$A$1:$N$696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6" l="1"/>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J2" i="6"/>
  <c r="H2" i="6"/>
  <c r="D4" i="6"/>
  <c r="D3" i="6"/>
  <c r="D2" i="6"/>
  <c r="F886" i="1" l="1"/>
  <c r="F885" i="1"/>
  <c r="G893" i="1"/>
  <c r="G892" i="1"/>
  <c r="G891" i="1"/>
  <c r="F892" i="1" s="1"/>
  <c r="G890" i="1"/>
  <c r="F893" i="1"/>
  <c r="F891" i="1"/>
  <c r="F890" i="1"/>
  <c r="F884" i="1"/>
  <c r="F894" i="1" l="1"/>
  <c r="F895" i="1"/>
  <c r="C21" i="4" l="1"/>
  <c r="I24" i="4"/>
  <c r="I27" i="4"/>
  <c r="I26" i="4"/>
  <c r="I25" i="4"/>
  <c r="I23" i="4"/>
  <c r="H23" i="4"/>
  <c r="H27" i="4"/>
  <c r="H26" i="4"/>
  <c r="H25" i="4"/>
  <c r="H24" i="4"/>
  <c r="H22" i="4"/>
  <c r="H21" i="4"/>
  <c r="C40" i="4"/>
  <c r="C39" i="4"/>
  <c r="C38" i="4"/>
  <c r="C37" i="4"/>
  <c r="C36" i="4"/>
  <c r="C35" i="4"/>
  <c r="C34" i="4"/>
  <c r="C33" i="4"/>
  <c r="C32" i="4"/>
  <c r="C31" i="4"/>
  <c r="C30" i="4"/>
  <c r="C29" i="4"/>
  <c r="C28" i="4"/>
  <c r="C27" i="4"/>
  <c r="C26" i="4"/>
  <c r="C25" i="4"/>
  <c r="C24" i="4"/>
  <c r="C23" i="4"/>
  <c r="C22" i="4"/>
  <c r="D22" i="4" s="1"/>
  <c r="E15" i="4"/>
  <c r="E14" i="4"/>
  <c r="E13" i="4"/>
  <c r="E12" i="4"/>
  <c r="E11" i="4"/>
  <c r="E10" i="4"/>
  <c r="E7" i="4"/>
  <c r="E8" i="4"/>
  <c r="E6" i="4"/>
  <c r="E5" i="4"/>
  <c r="E4" i="4"/>
  <c r="C3" i="4" l="1"/>
  <c r="I28" i="4"/>
  <c r="H28" i="4"/>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l="1"/>
  <c r="B32" i="1" s="1"/>
  <c r="B33" i="1" s="1"/>
  <c r="B36" i="1" s="1"/>
  <c r="B39" i="1" s="1"/>
  <c r="B40" i="1" s="1"/>
  <c r="B41" i="1" s="1"/>
  <c r="B42" i="1" s="1"/>
  <c r="B43" i="1" s="1"/>
  <c r="B44" i="1" s="1"/>
  <c r="B47" i="1" s="1"/>
  <c r="B50" i="1" s="1"/>
  <c r="B51" i="1" s="1"/>
  <c r="B54" i="1" s="1"/>
  <c r="B55" i="1" s="1"/>
  <c r="B56" i="1" s="1"/>
  <c r="B57" i="1" s="1"/>
  <c r="B58" i="1" s="1"/>
  <c r="B59" i="1" s="1"/>
  <c r="B60" i="1" s="1"/>
  <c r="B61" i="1" s="1"/>
  <c r="B64" i="1" s="1"/>
  <c r="B65" i="1" s="1"/>
  <c r="B68" i="1" s="1"/>
  <c r="B69" i="1" s="1"/>
  <c r="B72" i="1" s="1"/>
  <c r="B73" i="1" s="1"/>
  <c r="B76" i="1" s="1"/>
  <c r="B77" i="1" s="1"/>
  <c r="B78" i="1" s="1"/>
  <c r="B79"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5" i="1" s="1"/>
  <c r="B106" i="1" s="1"/>
  <c r="B107" i="1" s="1"/>
  <c r="B110" i="1" s="1"/>
  <c r="B111" i="1" s="1"/>
  <c r="B112" i="1" s="1"/>
  <c r="B115" i="1" s="1"/>
  <c r="B116" i="1" s="1"/>
  <c r="B117" i="1" s="1"/>
  <c r="B120" i="1" s="1"/>
  <c r="B123" i="1" s="1"/>
  <c r="B126"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5" i="1" s="1"/>
  <c r="B156" i="1" s="1"/>
  <c r="B157" i="1" s="1"/>
  <c r="B158" i="1" s="1"/>
  <c r="B159" i="1" s="1"/>
  <c r="B160" i="1" s="1"/>
  <c r="B161" i="1" s="1"/>
  <c r="B162" i="1" s="1"/>
  <c r="B163" i="1" s="1"/>
  <c r="B164" i="1" s="1"/>
  <c r="B165" i="1" s="1"/>
  <c r="B166" i="1" s="1"/>
  <c r="B167" i="1" s="1"/>
  <c r="B168" i="1" s="1"/>
  <c r="B169" i="1" s="1"/>
  <c r="B170" i="1" s="1"/>
  <c r="B171" i="1" s="1"/>
  <c r="B174" i="1" s="1"/>
  <c r="B175" i="1" s="1"/>
  <c r="B178" i="1" s="1"/>
  <c r="B179" i="1" s="1"/>
  <c r="B180" i="1" s="1"/>
  <c r="B181" i="1" s="1"/>
  <c r="B184" i="1" s="1"/>
  <c r="B187" i="1" s="1"/>
  <c r="B190" i="1" s="1"/>
  <c r="B191" i="1" s="1"/>
  <c r="B192" i="1" s="1"/>
  <c r="B195" i="1" s="1"/>
  <c r="B196" i="1" s="1"/>
  <c r="B197" i="1" s="1"/>
  <c r="B198" i="1" s="1"/>
  <c r="B199" i="1" s="1"/>
  <c r="B200" i="1" s="1"/>
  <c r="B201" i="1" s="1"/>
  <c r="B202" i="1" s="1"/>
  <c r="B203" i="1" s="1"/>
  <c r="B204" i="1" s="1"/>
  <c r="B205" i="1" s="1"/>
  <c r="B208" i="1" s="1"/>
  <c r="B211" i="1" s="1"/>
  <c r="B212"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8"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8" i="1" s="1"/>
  <c r="B289" i="1" s="1"/>
  <c r="B290"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8"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7" i="1" s="1"/>
  <c r="B388" i="1" s="1"/>
  <c r="B391" i="1" s="1"/>
  <c r="B392" i="1" s="1"/>
  <c r="B393" i="1" s="1"/>
  <c r="B394" i="1" s="1"/>
  <c r="B395" i="1" s="1"/>
  <c r="B398" i="1" s="1"/>
  <c r="B399" i="1" s="1"/>
  <c r="B402" i="1" s="1"/>
  <c r="B403" i="1" s="1"/>
  <c r="B404" i="1" s="1"/>
  <c r="B405" i="1" s="1"/>
  <c r="B406" i="1" s="1"/>
  <c r="B407" i="1" s="1"/>
  <c r="B408" i="1" s="1"/>
  <c r="B409" i="1" s="1"/>
  <c r="B410" i="1" s="1"/>
  <c r="B411" i="1" s="1"/>
  <c r="B412" i="1" s="1"/>
  <c r="B413" i="1" s="1"/>
  <c r="B414" i="1" s="1"/>
  <c r="B415" i="1" s="1"/>
  <c r="B416" i="1" s="1"/>
  <c r="B417" i="1" s="1"/>
  <c r="B420" i="1" s="1"/>
  <c r="B423" i="1" s="1"/>
  <c r="B426" i="1" s="1"/>
  <c r="B427" i="1" s="1"/>
  <c r="B428" i="1" s="1"/>
  <c r="B429" i="1" s="1"/>
  <c r="B430" i="1" s="1"/>
  <c r="B431" i="1" s="1"/>
  <c r="B432" i="1" s="1"/>
  <c r="B433" i="1" s="1"/>
  <c r="B434" i="1" s="1"/>
  <c r="B435" i="1" s="1"/>
  <c r="B436" i="1" s="1"/>
  <c r="B437" i="1" s="1"/>
  <c r="B438" i="1" s="1"/>
  <c r="B439" i="1" s="1"/>
  <c r="B440" i="1" s="1"/>
  <c r="B441" i="1" s="1"/>
  <c r="B442" i="1" s="1"/>
  <c r="B445" i="1" s="1"/>
  <c r="B446" i="1" s="1"/>
  <c r="B449" i="1" s="1"/>
  <c r="B452" i="1" s="1"/>
  <c r="B453" i="1" s="1"/>
  <c r="B454" i="1" s="1"/>
  <c r="B455" i="1" s="1"/>
  <c r="B456" i="1" s="1"/>
  <c r="B457" i="1" s="1"/>
  <c r="B458" i="1" s="1"/>
  <c r="B459" i="1" s="1"/>
  <c r="B460" i="1" s="1"/>
  <c r="B461" i="1" s="1"/>
  <c r="B464" i="1" s="1"/>
  <c r="B467" i="1" s="1"/>
  <c r="B468" i="1" s="1"/>
  <c r="B469" i="1" s="1"/>
  <c r="B470" i="1" s="1"/>
  <c r="B471" i="1" s="1"/>
  <c r="B472" i="1" s="1"/>
  <c r="B473" i="1" s="1"/>
  <c r="B474" i="1" s="1"/>
  <c r="B475" i="1" s="1"/>
  <c r="B476" i="1" s="1"/>
  <c r="B479" i="1" s="1"/>
  <c r="B480" i="1" s="1"/>
  <c r="B481" i="1" s="1"/>
  <c r="B482" i="1" s="1"/>
  <c r="B483" i="1" s="1"/>
  <c r="B484" i="1" s="1"/>
  <c r="B485" i="1" s="1"/>
  <c r="B486" i="1" s="1"/>
  <c r="B489" i="1" s="1"/>
  <c r="B492" i="1" s="1"/>
  <c r="B493" i="1" s="1"/>
  <c r="B494" i="1" s="1"/>
  <c r="B495" i="1" s="1"/>
  <c r="B496" i="1" s="1"/>
  <c r="B497" i="1" s="1"/>
  <c r="B498" i="1" s="1"/>
  <c r="B499" i="1" s="1"/>
  <c r="B500" i="1" s="1"/>
  <c r="B501" i="1" s="1"/>
  <c r="B502" i="1" s="1"/>
  <c r="B503" i="1" s="1"/>
  <c r="B504" i="1" s="1"/>
  <c r="B505" i="1" s="1"/>
  <c r="B506" i="1" s="1"/>
  <c r="B509" i="1" s="1"/>
  <c r="B510" i="1" s="1"/>
  <c r="B513" i="1" s="1"/>
  <c r="B514" i="1" s="1"/>
  <c r="B515" i="1" s="1"/>
  <c r="B516" i="1" s="1"/>
  <c r="B517" i="1" s="1"/>
  <c r="B518" i="1" s="1"/>
  <c r="B521" i="1" s="1"/>
  <c r="B524" i="1" s="1"/>
  <c r="B527" i="1" s="1"/>
  <c r="B530" i="1" s="1"/>
  <c r="B531" i="1" s="1"/>
  <c r="B532" i="1" s="1"/>
  <c r="B533" i="1" s="1"/>
  <c r="B534" i="1" s="1"/>
  <c r="B535" i="1" s="1"/>
  <c r="B536" i="1" s="1"/>
  <c r="B537" i="1" s="1"/>
  <c r="B538" i="1" s="1"/>
  <c r="B539" i="1" s="1"/>
  <c r="B540" i="1" s="1"/>
  <c r="B543" i="1" s="1"/>
  <c r="B544" i="1" s="1"/>
  <c r="B545" i="1" s="1"/>
  <c r="B546" i="1" s="1"/>
  <c r="B549" i="1" s="1"/>
  <c r="B550" i="1" s="1"/>
  <c r="B551" i="1" s="1"/>
  <c r="B552" i="1" s="1"/>
  <c r="B555" i="1" s="1"/>
  <c r="B556" i="1" s="1"/>
  <c r="B557" i="1" s="1"/>
  <c r="B558" i="1" s="1"/>
  <c r="B559" i="1" s="1"/>
  <c r="B562" i="1" s="1"/>
  <c r="B563" i="1" s="1"/>
  <c r="B564" i="1" s="1"/>
  <c r="B565" i="1" s="1"/>
  <c r="B566" i="1" s="1"/>
  <c r="B567" i="1" s="1"/>
  <c r="B570" i="1" s="1"/>
  <c r="B571" i="1" s="1"/>
  <c r="B572" i="1" s="1"/>
  <c r="B573" i="1" s="1"/>
  <c r="B574" i="1" s="1"/>
  <c r="B575" i="1" s="1"/>
  <c r="B576" i="1" s="1"/>
  <c r="B579" i="1" s="1"/>
  <c r="B580" i="1" s="1"/>
  <c r="B581" i="1" s="1"/>
  <c r="B582" i="1" s="1"/>
  <c r="B583" i="1" s="1"/>
  <c r="B584" i="1" s="1"/>
  <c r="B585" i="1" s="1"/>
  <c r="B588" i="1" s="1"/>
  <c r="B589" i="1" s="1"/>
  <c r="B592" i="1" s="1"/>
  <c r="B595" i="1" s="1"/>
  <c r="B598" i="1" s="1"/>
  <c r="B599" i="1" s="1"/>
  <c r="B600" i="1" s="1"/>
  <c r="B603" i="1" s="1"/>
  <c r="B604" i="1" s="1"/>
  <c r="B607" i="1" s="1"/>
  <c r="B608" i="1" s="1"/>
  <c r="B609" i="1" s="1"/>
  <c r="B610" i="1" s="1"/>
  <c r="B611" i="1" s="1"/>
  <c r="B612" i="1" s="1"/>
  <c r="B613" i="1" s="1"/>
  <c r="B614" i="1" s="1"/>
  <c r="B615" i="1" s="1"/>
  <c r="B616" i="1" s="1"/>
  <c r="B617" i="1" s="1"/>
  <c r="B618" i="1" s="1"/>
  <c r="B619" i="1" s="1"/>
  <c r="B620" i="1" s="1"/>
  <c r="B623" i="1" s="1"/>
  <c r="B624" i="1" s="1"/>
  <c r="B625" i="1" s="1"/>
  <c r="B626" i="1" s="1"/>
  <c r="B627" i="1" s="1"/>
  <c r="B628" i="1" s="1"/>
  <c r="B631" i="1" s="1"/>
  <c r="B632" i="1" s="1"/>
  <c r="B633" i="1" s="1"/>
  <c r="B634" i="1" s="1"/>
  <c r="B635" i="1" s="1"/>
  <c r="B636" i="1" s="1"/>
  <c r="B637" i="1" s="1"/>
  <c r="B640" i="1" s="1"/>
  <c r="B641" i="1" s="1"/>
  <c r="B642" i="1" s="1"/>
  <c r="B643" i="1" s="1"/>
  <c r="B644" i="1" s="1"/>
  <c r="B645" i="1" s="1"/>
  <c r="B646" i="1" s="1"/>
  <c r="B647" i="1" s="1"/>
  <c r="B648" i="1" s="1"/>
  <c r="B649" i="1" s="1"/>
  <c r="B650" i="1" s="1"/>
  <c r="B651" i="1" s="1"/>
  <c r="B654" i="1" s="1"/>
  <c r="B655" i="1" s="1"/>
  <c r="B656" i="1" s="1"/>
  <c r="B657" i="1" s="1"/>
  <c r="B660" i="1" s="1"/>
  <c r="B661" i="1" s="1"/>
  <c r="B662" i="1" s="1"/>
  <c r="B663" i="1" s="1"/>
  <c r="B664" i="1" s="1"/>
  <c r="B665" i="1" s="1"/>
  <c r="B666" i="1" s="1"/>
  <c r="B667" i="1" s="1"/>
  <c r="B668" i="1" s="1"/>
  <c r="B669" i="1" s="1"/>
  <c r="B670" i="1" s="1"/>
  <c r="B673" i="1" s="1"/>
  <c r="B674" i="1" s="1"/>
  <c r="B675" i="1" s="1"/>
  <c r="B676" i="1" s="1"/>
  <c r="B677" i="1" s="1"/>
  <c r="B678" i="1" s="1"/>
  <c r="B679" i="1" s="1"/>
  <c r="B680" i="1" s="1"/>
  <c r="B681" i="1" s="1"/>
  <c r="B682" i="1" s="1"/>
  <c r="B683" i="1" s="1"/>
  <c r="B684" i="1" s="1"/>
  <c r="B685" i="1" s="1"/>
  <c r="B688" i="1" s="1"/>
  <c r="B689" i="1" s="1"/>
  <c r="B690" i="1" s="1"/>
  <c r="B693" i="1" s="1"/>
  <c r="B694" i="1" s="1"/>
  <c r="B695" i="1" s="1"/>
  <c r="B696" i="1" s="1"/>
  <c r="B699" i="1" s="1"/>
  <c r="B700" i="1" s="1"/>
  <c r="B701" i="1" s="1"/>
  <c r="B702" i="1" s="1"/>
  <c r="B703" i="1" s="1"/>
  <c r="B704" i="1" s="1"/>
  <c r="B705" i="1" s="1"/>
  <c r="B706" i="1" s="1"/>
  <c r="B707" i="1" s="1"/>
  <c r="B708" i="1" s="1"/>
  <c r="B709" i="1" s="1"/>
  <c r="B710" i="1" s="1"/>
  <c r="B711" i="1" s="1"/>
  <c r="B712" i="1" s="1"/>
  <c r="B713" i="1" s="1"/>
  <c r="B714" i="1" s="1"/>
  <c r="B717" i="1" s="1"/>
  <c r="B718" i="1" s="1"/>
  <c r="B721" i="1" s="1"/>
  <c r="B722" i="1" s="1"/>
  <c r="B725" i="1" s="1"/>
  <c r="B726" i="1" s="1"/>
  <c r="B727" i="1" s="1"/>
  <c r="B728" i="1" s="1"/>
  <c r="B729" i="1" s="1"/>
  <c r="B730" i="1" s="1"/>
  <c r="B731" i="1" s="1"/>
  <c r="B732" i="1" s="1"/>
  <c r="B733" i="1" s="1"/>
  <c r="B734" i="1" s="1"/>
  <c r="B735" i="1" s="1"/>
  <c r="B736" i="1" s="1"/>
  <c r="B737" i="1" s="1"/>
  <c r="B738" i="1" s="1"/>
  <c r="B739" i="1" s="1"/>
  <c r="B740" i="1" s="1"/>
  <c r="B743" i="1" s="1"/>
  <c r="B744" i="1" s="1"/>
  <c r="B745" i="1" s="1"/>
  <c r="B746" i="1" s="1"/>
  <c r="B747" i="1" s="1"/>
  <c r="B748" i="1" s="1"/>
  <c r="B749" i="1" s="1"/>
  <c r="B750" i="1" s="1"/>
  <c r="B751" i="1" s="1"/>
  <c r="B752" i="1" s="1"/>
  <c r="B753"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9" i="1" s="1"/>
  <c r="B800" i="1" s="1"/>
  <c r="B803" i="1" s="1"/>
  <c r="B804" i="1" s="1"/>
  <c r="B805" i="1" s="1"/>
  <c r="B806" i="1" s="1"/>
  <c r="B807" i="1" s="1"/>
  <c r="B808" i="1" s="1"/>
  <c r="B809" i="1" s="1"/>
  <c r="B810" i="1" s="1"/>
  <c r="B811" i="1" s="1"/>
  <c r="B812" i="1" s="1"/>
  <c r="B813" i="1" s="1"/>
  <c r="B814" i="1" s="1"/>
  <c r="B815" i="1" s="1"/>
  <c r="B816" i="1" s="1"/>
  <c r="B817" i="1" s="1"/>
  <c r="B820" i="1" s="1"/>
  <c r="B821" i="1" s="1"/>
  <c r="B822" i="1" s="1"/>
  <c r="B823" i="1" s="1"/>
  <c r="B824" i="1" s="1"/>
  <c r="B825" i="1" s="1"/>
  <c r="B826" i="1" s="1"/>
  <c r="B827" i="1" s="1"/>
  <c r="B828" i="1" s="1"/>
  <c r="B829" i="1" s="1"/>
  <c r="B830" i="1" s="1"/>
  <c r="B831" i="1" s="1"/>
  <c r="B832" i="1" s="1"/>
  <c r="B833" i="1" s="1"/>
  <c r="B834" i="1" s="1"/>
  <c r="B835" i="1" s="1"/>
  <c r="B836" i="1" s="1"/>
  <c r="B837" i="1" s="1"/>
  <c r="B838" i="1" s="1"/>
  <c r="B841" i="1" s="1"/>
  <c r="B842" i="1" s="1"/>
  <c r="B845" i="1" s="1"/>
  <c r="B846" i="1" s="1"/>
  <c r="B847" i="1" s="1"/>
  <c r="B848" i="1" s="1"/>
  <c r="B849" i="1" s="1"/>
  <c r="B850" i="1" s="1"/>
  <c r="B851" i="1" s="1"/>
  <c r="B852" i="1" s="1"/>
  <c r="B853" i="1" s="1"/>
  <c r="B856" i="1" s="1"/>
  <c r="B857" i="1" s="1"/>
  <c r="B858" i="1" s="1"/>
  <c r="B859" i="1" s="1"/>
  <c r="B860" i="1" s="1"/>
  <c r="B861" i="1" s="1"/>
  <c r="B862" i="1" s="1"/>
  <c r="B863" i="1" s="1"/>
  <c r="B864" i="1" s="1"/>
  <c r="B865" i="1" s="1"/>
  <c r="B868" i="1" s="1"/>
  <c r="B869" i="1" s="1"/>
  <c r="B870" i="1" s="1"/>
  <c r="B871" i="1" s="1"/>
  <c r="B872" i="1" s="1"/>
  <c r="B873" i="1" s="1"/>
  <c r="B874" i="1" s="1"/>
  <c r="B877" i="1" s="1"/>
  <c r="B878" i="1" s="1"/>
  <c r="B879" i="1" s="1"/>
  <c r="B880" i="1" s="1"/>
  <c r="D29" i="4"/>
  <c r="D25" i="4"/>
  <c r="D37" i="4"/>
  <c r="D31" i="4"/>
  <c r="C41" i="4"/>
  <c r="D21" i="4" s="1"/>
  <c r="E16" i="4"/>
  <c r="D35" i="4"/>
  <c r="D27" i="4"/>
  <c r="C9" i="4"/>
</calcChain>
</file>

<file path=xl/connections.xml><?xml version="1.0" encoding="utf-8"?>
<connections xmlns="http://schemas.openxmlformats.org/spreadsheetml/2006/main">
  <connection id="1" sourceFile="C:\Users\Willem\Google Drive\WBCP\Records Committee\Checklist\2018 checklist\WBCP-checklist-2018 v11.xlsx" keepAlive="1" name="WBCP-checklist-2018 v11" type="5" refreshedVersion="0" new="1" background="1">
    <dbPr connection="Provider=Microsoft.ACE.OLEDB.12.0;Password=&quot;&quot;;User ID=Admin;Data Source=C:\Users\Willem\Google Drive\WBCP\Records Committee\Checklist\2018 checklist\WBCP-checklist-2018 v11.xlsx;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Birdlist$" commandType="3"/>
  </connection>
</connections>
</file>

<file path=xl/sharedStrings.xml><?xml version="1.0" encoding="utf-8"?>
<sst xmlns="http://schemas.openxmlformats.org/spreadsheetml/2006/main" count="8380" uniqueCount="2559">
  <si>
    <t>Family</t>
  </si>
  <si>
    <t>ENGLISH  NAME</t>
  </si>
  <si>
    <r>
      <t>SCIENTIFIC NAME</t>
    </r>
    <r>
      <rPr>
        <sz val="8"/>
        <rFont val="Arial"/>
        <family val="2"/>
      </rPr>
      <t/>
    </r>
  </si>
  <si>
    <t xml:space="preserve"> CONS. STATUS</t>
  </si>
  <si>
    <t xml:space="preserve">  NOTES (Updates on rare sightings are under review)</t>
  </si>
  <si>
    <t>IUCN</t>
  </si>
  <si>
    <t xml:space="preserve"> </t>
  </si>
  <si>
    <t>Ducks, Geese and Swans</t>
  </si>
  <si>
    <t>Anatidae</t>
  </si>
  <si>
    <t>Spotted Whistling Duck</t>
  </si>
  <si>
    <t>Spotted Whistling-Duck</t>
  </si>
  <si>
    <t>Dendrocygna guttata</t>
  </si>
  <si>
    <r>
      <t xml:space="preserve">Since the last record of the species from Zamboanga in October 1945, there are claimed but unverified records by local communities in Ebpanan Marsh, Ligawasan Marshes, Maguindanao in 2010. See Laurie </t>
    </r>
    <r>
      <rPr>
        <i/>
        <sz val="8"/>
        <rFont val="Arial"/>
        <family val="2"/>
      </rPr>
      <t xml:space="preserve">et al </t>
    </r>
    <r>
      <rPr>
        <sz val="8"/>
        <rFont val="Arial"/>
        <family val="2"/>
      </rPr>
      <t>2011</t>
    </r>
  </si>
  <si>
    <t>Wandering Whistling Duck</t>
  </si>
  <si>
    <t>Wandering Whistling-Duck</t>
  </si>
  <si>
    <t>Dendrocygna arcuata</t>
  </si>
  <si>
    <t>R</t>
  </si>
  <si>
    <t>Tundra Bean Goose</t>
  </si>
  <si>
    <r>
      <t>Anser serrirostris</t>
    </r>
    <r>
      <rPr>
        <sz val="8"/>
        <color indexed="30"/>
        <rFont val="Arial"/>
        <family val="2"/>
      </rPr>
      <t>  </t>
    </r>
  </si>
  <si>
    <t>A</t>
  </si>
  <si>
    <t>27 Mar - 10 Apr 2010: One individual in Candaba Marsh, Pampanga  photo-documented by Fergus Crystal and Alex Loinaz. See Jensen, A.E., Fisher, T. and Hutchinson, R. (2015) FORKTAIL 31: 24–36</t>
  </si>
  <si>
    <t>Greater White-fronted Goose</t>
  </si>
  <si>
    <t>Anser albifrons</t>
  </si>
  <si>
    <r>
      <t xml:space="preserve">5 Dec 2010 - 11 Jan 2011: 14 individuals of subspecies </t>
    </r>
    <r>
      <rPr>
        <i/>
        <sz val="8"/>
        <rFont val="Arial"/>
        <family val="2"/>
      </rPr>
      <t>frontalis</t>
    </r>
    <r>
      <rPr>
        <sz val="8"/>
        <rFont val="Arial"/>
        <family val="2"/>
      </rPr>
      <t xml:space="preserve"> in Candaba Marsh, Pampanga photo-documented by Alex Loinaz. See Jensen, A.E., Fisher, T. and Hutchinson, R. (2015) FORKTAIL 31: 24–36</t>
    </r>
  </si>
  <si>
    <t>Tundra Swan</t>
  </si>
  <si>
    <t xml:space="preserve">Cygnus columbianus </t>
  </si>
  <si>
    <t>7 February 2006: Two individuals recorded by local farmers at Buenavista, Virac, Catanduanes. One bird was captured and kept in captivity by the local DENR until it died in 2014. Since then, one record (2012) of three birds from Cabusao, Camarines Sur. See Jensen, A.E., Fisher, T. and Hutchinson, R. (2015) FORKTAIL 31: 24–36</t>
  </si>
  <si>
    <t>Common Shelduck</t>
  </si>
  <si>
    <t>Tadorna tadorna</t>
  </si>
  <si>
    <t>Ruddy Shelduck</t>
  </si>
  <si>
    <t>Tadorna ferruginea</t>
  </si>
  <si>
    <t xml:space="preserve">25 November 2001: One observed at Magat Dam, Isabela by Merlijn van Weerd and Timothy Fisher. See van  Weerd, M. and van der Ploeg, J. (2004) </t>
  </si>
  <si>
    <t>Mandarin Duck</t>
  </si>
  <si>
    <t>Aix galericulata</t>
  </si>
  <si>
    <t>30 November – 14 December 2013: An adult male was on fishponds near Barangay Gabu, Laoag, Ilocos Norte, Luzon. Found and photographed by Richard Ruiz. See Jensen, A.E., Fisher, T. and Hutchinson, R. (2015) FORKTAIL 31: 24–36</t>
  </si>
  <si>
    <t>Cotton Pygmy Goose</t>
  </si>
  <si>
    <t>Nettapus coromandelianus</t>
  </si>
  <si>
    <t>Last recorded from Candaba Marsh in February 1979 by Edward Dickinson</t>
  </si>
  <si>
    <t>Gadwall</t>
  </si>
  <si>
    <t>Falcated Duck</t>
  </si>
  <si>
    <t>NT</t>
  </si>
  <si>
    <t>7 – 23 January 2016: One male at Candaba Marsh, Pampanga, Luzon found by Kevin Carlo Artiaga</t>
  </si>
  <si>
    <t>Eurasian Wigeon</t>
  </si>
  <si>
    <t>M</t>
  </si>
  <si>
    <t>Mallard</t>
  </si>
  <si>
    <t>Anas platyrhynchos</t>
  </si>
  <si>
    <t>Philippine Duck</t>
  </si>
  <si>
    <t>Anas luzonica</t>
  </si>
  <si>
    <t>E</t>
  </si>
  <si>
    <t>Philippines</t>
  </si>
  <si>
    <t>VU</t>
  </si>
  <si>
    <t>Vagrant in Taiwan and Japan</t>
  </si>
  <si>
    <t>Eastern Spot-billed Duck</t>
  </si>
  <si>
    <t>Spot-billed Duck</t>
  </si>
  <si>
    <t>Anas zonorhyncha</t>
  </si>
  <si>
    <r>
      <rPr>
        <sz val="8"/>
        <color indexed="8"/>
        <rFont val="Arial"/>
        <family val="2"/>
      </rPr>
      <t xml:space="preserve">Split from </t>
    </r>
    <r>
      <rPr>
        <i/>
        <sz val="8"/>
        <color indexed="8"/>
        <rFont val="Arial"/>
        <family val="2"/>
      </rPr>
      <t xml:space="preserve">Anas poecilorhyncha. </t>
    </r>
    <r>
      <rPr>
        <sz val="8"/>
        <color indexed="8"/>
        <rFont val="Arial"/>
        <family val="2"/>
      </rPr>
      <t>Monotypic</t>
    </r>
  </si>
  <si>
    <t>Northern Shoveler</t>
  </si>
  <si>
    <t>Northern Pintail</t>
  </si>
  <si>
    <t>Anas acuta</t>
  </si>
  <si>
    <t>Garganey</t>
  </si>
  <si>
    <t>Baikal Teal</t>
  </si>
  <si>
    <t>9 – 20 January 2016: One male at Candaba Marsh, Pampanga, Luzon found by Robert Hutchinson</t>
  </si>
  <si>
    <t xml:space="preserve">Eurasian Teal      </t>
  </si>
  <si>
    <t>Green-winged Teal</t>
  </si>
  <si>
    <t>Anas crecca</t>
  </si>
  <si>
    <t>Common Pochard</t>
  </si>
  <si>
    <t>Aythya ferina</t>
  </si>
  <si>
    <t>Baer's Pochard</t>
  </si>
  <si>
    <t>Aythya baeri</t>
  </si>
  <si>
    <t>CR</t>
  </si>
  <si>
    <t>Tufted Duck</t>
  </si>
  <si>
    <t>Aythya fuligula</t>
  </si>
  <si>
    <t>Greater Scaup</t>
  </si>
  <si>
    <t>Aythya marila</t>
  </si>
  <si>
    <t>Megapodes</t>
  </si>
  <si>
    <t>Megapodiidae</t>
  </si>
  <si>
    <t>Philippine Megapode</t>
  </si>
  <si>
    <t>Tabon Scrubfowl</t>
  </si>
  <si>
    <t>Megapodius cumingii</t>
  </si>
  <si>
    <t>Pheasants and allies</t>
  </si>
  <si>
    <t>Phasianidae</t>
  </si>
  <si>
    <t>Chinese Francolin</t>
  </si>
  <si>
    <t>Francolinus pintadeanus</t>
  </si>
  <si>
    <t>Introduced in the Manila area around 1918. Only recent records (1997-2013) are from Binan, Cabuyao, Nuvali and Sta. Rosa, Laguna</t>
  </si>
  <si>
    <t>Daurian Partridge</t>
  </si>
  <si>
    <t>Introduced in the Manila area in 1915. Only one recent record (1999) of  a single bird from Silang, Cavite by J. P. Carino</t>
  </si>
  <si>
    <t>Japanese Quail</t>
  </si>
  <si>
    <t>Coturnix japonica</t>
  </si>
  <si>
    <t>King Quail</t>
  </si>
  <si>
    <t>Blue-breasted Quail</t>
  </si>
  <si>
    <t>Excalfactoria chinensis</t>
  </si>
  <si>
    <r>
      <rPr>
        <sz val="8"/>
        <color indexed="8"/>
        <rFont val="Arial"/>
        <family val="2"/>
      </rPr>
      <t xml:space="preserve">KEN: </t>
    </r>
    <r>
      <rPr>
        <i/>
        <sz val="8"/>
        <color indexed="8"/>
        <rFont val="Arial"/>
        <family val="2"/>
      </rPr>
      <t>Coturnix chinensis</t>
    </r>
  </si>
  <si>
    <t>Red Junglefowl</t>
  </si>
  <si>
    <t>Gallus gallus</t>
  </si>
  <si>
    <t>Palawan Peacock-Pheasant</t>
  </si>
  <si>
    <t>Polyplectron napoleonis</t>
  </si>
  <si>
    <t>Palawan</t>
  </si>
  <si>
    <r>
      <t>KEN:</t>
    </r>
    <r>
      <rPr>
        <i/>
        <sz val="8"/>
        <rFont val="Arial"/>
        <family val="2"/>
      </rPr>
      <t xml:space="preserve"> Polyplectron emphanum</t>
    </r>
  </si>
  <si>
    <t>Albatrosses</t>
  </si>
  <si>
    <t>Diomedeidae</t>
  </si>
  <si>
    <t>Laysan Albatross</t>
  </si>
  <si>
    <t>Phoebastria immutabilis</t>
  </si>
  <si>
    <t>10 January 2014: An injured, adult individual caught in Bibincahan, Sorsogon City where it was turned over to the Albay Parks and Wildlife, Legazpi City, Luzon (Annabelle Barquilla, DENR- PENRO  Sorsogon in litt. 2014). See Jensen, A.E., Fisher, T. and Hutchinson, R. (2015) FORKTAIL 31: 24–36. Since then, one other record</t>
  </si>
  <si>
    <t>Northern Storm Petrels</t>
  </si>
  <si>
    <t>Hydrobatidae</t>
  </si>
  <si>
    <t>Swinhoe's Storm Petrel</t>
  </si>
  <si>
    <t>Oceanodroma monorhis</t>
  </si>
  <si>
    <t xml:space="preserve">11 May 2013: First photo-documented record by Robert Hutchinson and Arne Jensen north of Jessie Beazley Reef, Palawan. Two previous sight records probably this species on 8 May 2008 off Calusa and Cavili Island, Cagayancillo, Palawan by Arne Jensen. See Jensen, A.E., Fisher, T. and Hutchinson, R. (2015) FORKTAIL 31: 24–36. </t>
  </si>
  <si>
    <t>Leach's Storm Petrel</t>
  </si>
  <si>
    <t>Oceanodroma leucorhoa</t>
  </si>
  <si>
    <t xml:space="preserve">14 April 2004: One caught and photo-documented off Puerto Galera, Mindoro by Peter Stevens. See Jensen, A.E., Fisher, T. and Hutchinson, R. (2015) FORKTAIL 31: 24–36. </t>
  </si>
  <si>
    <t xml:space="preserve">Petrels and Shearwaters </t>
  </si>
  <si>
    <t>Procellariidae</t>
  </si>
  <si>
    <t>Kermadec Petrel</t>
  </si>
  <si>
    <t>Pterodroma neglecta</t>
  </si>
  <si>
    <t>Hawaiian Petrel</t>
  </si>
  <si>
    <t>Dark-rumped Petrel</t>
  </si>
  <si>
    <t>Pterodroma sandwichensis</t>
  </si>
  <si>
    <r>
      <t xml:space="preserve">Split from </t>
    </r>
    <r>
      <rPr>
        <i/>
        <sz val="8"/>
        <color indexed="8"/>
        <rFont val="Arial"/>
        <family val="2"/>
      </rPr>
      <t xml:space="preserve">Pterodroma phaeopygia. </t>
    </r>
    <r>
      <rPr>
        <sz val="8"/>
        <color indexed="8"/>
        <rFont val="Arial"/>
        <family val="2"/>
      </rPr>
      <t>Monotypic</t>
    </r>
  </si>
  <si>
    <t>Bonin Petrel</t>
  </si>
  <si>
    <t>Pterodroma hypoleuca</t>
  </si>
  <si>
    <t/>
  </si>
  <si>
    <t>Tahiti Petrel</t>
  </si>
  <si>
    <t>Pseudobulweria rostrata</t>
  </si>
  <si>
    <r>
      <t xml:space="preserve">KEN: </t>
    </r>
    <r>
      <rPr>
        <i/>
        <sz val="8"/>
        <color indexed="8"/>
        <rFont val="Arial"/>
        <family val="2"/>
      </rPr>
      <t>Pterodroma rostrata</t>
    </r>
  </si>
  <si>
    <t>Streaked Shearwater</t>
  </si>
  <si>
    <t>Calonectris leucomelas</t>
  </si>
  <si>
    <t>Wedge-tailed Shearwater</t>
  </si>
  <si>
    <t>Puffinus pacificus</t>
  </si>
  <si>
    <t>Short-tailed Shearwater</t>
  </si>
  <si>
    <t xml:space="preserve">Ardenna tenuirostris </t>
  </si>
  <si>
    <t>27 April 2012: One photo-documented by Chris Johns between San Isidro and Didadungan, Palanan, Isabela. See Jensen, A.E., Fisher, T. and Hutchinson, R. (2015) FORKTAIL 31: 24–36. Since then, one other record</t>
  </si>
  <si>
    <t>Bulwer's Petrel</t>
  </si>
  <si>
    <t>Bulweria bulwerii</t>
  </si>
  <si>
    <t>Grebes</t>
  </si>
  <si>
    <t>Podicipedidae</t>
  </si>
  <si>
    <t>Little Grebe</t>
  </si>
  <si>
    <t>Tachybaptus ruficollis</t>
  </si>
  <si>
    <t>Black-necked Grebe</t>
  </si>
  <si>
    <t>Podiceps nigricollis</t>
  </si>
  <si>
    <t>Tropicbirds</t>
  </si>
  <si>
    <t xml:space="preserve">Phaethontidae </t>
  </si>
  <si>
    <t>Red-tailed Tropicbird</t>
  </si>
  <si>
    <t>Phaethon rubricauda</t>
  </si>
  <si>
    <t>White-tailed Tropicbird</t>
  </si>
  <si>
    <t>Phaethon lepturus</t>
  </si>
  <si>
    <t>Storks</t>
  </si>
  <si>
    <t>Ciconiidae</t>
  </si>
  <si>
    <t>Woolly-necked Stork</t>
  </si>
  <si>
    <t>Ciconia episcopus</t>
  </si>
  <si>
    <t>May have become extirpated from Luzon</t>
  </si>
  <si>
    <t>Oriental Stork</t>
  </si>
  <si>
    <t>Ciconia boyciana</t>
  </si>
  <si>
    <t>EN</t>
  </si>
  <si>
    <r>
      <t xml:space="preserve">15 April 1997: One adult Finn Danielsen, Danilo Balete and Ronald Altamirano at Maconacon, Isabela. See Collar, N. (1999) </t>
    </r>
    <r>
      <rPr>
        <i/>
        <sz val="8"/>
        <rFont val="Arial"/>
        <family val="3"/>
      </rPr>
      <t/>
    </r>
  </si>
  <si>
    <t>Ibises and Spoonbills</t>
  </si>
  <si>
    <t>Threskiornithidae</t>
  </si>
  <si>
    <t>Black-headed Ibis</t>
  </si>
  <si>
    <t>Threskiornis melanocephalus</t>
  </si>
  <si>
    <t>Not recorded since 1973</t>
  </si>
  <si>
    <t>Glossy Ibis</t>
  </si>
  <si>
    <t>Plegadis falcinellus</t>
  </si>
  <si>
    <t>Only recent breeding record is from Barat Bird Sanctuary, Sultan Kudarat (2014)  by Ramon Quisumbing. Since then recorded breeding annually in the sanctuary Stray birds recorded e.g.  from Davao City (2014) and Pagugpud, Ilocos Norte (2014)</t>
  </si>
  <si>
    <t>Eurasian Spoonbill</t>
  </si>
  <si>
    <t>Platalea leucorodia</t>
  </si>
  <si>
    <t>30 Dec 2007: One sub-adult  in Candaba Marsh, Pampanga, photo-documented by Tina Mallari. 30 Dec 2007. See Jensen, A.E., Fisher, T. and Hutchinson, R. (2015) FORKTAIL 31: 24–36.</t>
  </si>
  <si>
    <t>Black-faced Spoonbill</t>
  </si>
  <si>
    <t>Platalea minor</t>
  </si>
  <si>
    <t xml:space="preserve">  </t>
  </si>
  <si>
    <t>Bitterns, Egrets and Herons</t>
  </si>
  <si>
    <t>Ardeidae</t>
  </si>
  <si>
    <t>Eurasian Bittern</t>
  </si>
  <si>
    <t>Great Bittern</t>
  </si>
  <si>
    <t>Botaurus stellaris</t>
  </si>
  <si>
    <t>Yellow Bittern</t>
  </si>
  <si>
    <t>Ixobrychus sinensis</t>
  </si>
  <si>
    <t>Von Schrenck's Bittern</t>
  </si>
  <si>
    <t>Schrenck's Bittern</t>
  </si>
  <si>
    <t>Ixobrychus eurhythmus</t>
  </si>
  <si>
    <t>Cinnamon Bittern</t>
  </si>
  <si>
    <t>Ixobrychus cinnamomeus</t>
  </si>
  <si>
    <t>Black Bittern</t>
  </si>
  <si>
    <t>Dupetor flavicollis</t>
  </si>
  <si>
    <t>Japanese Night Heron</t>
  </si>
  <si>
    <t>Gorsachius goisagi</t>
  </si>
  <si>
    <t>Malayan Night Heron</t>
  </si>
  <si>
    <t>Gorsachius melanolophus</t>
  </si>
  <si>
    <t>Black-crowned Night Heron</t>
  </si>
  <si>
    <t>Nycticorax nycticorax</t>
  </si>
  <si>
    <t>First documented breeding record from Baras Bird Sanctuary, Sultan Kudarat (1996). In the Manila area first found breeding in Paranaque (2003); in Valenzuela there is an old breeding colony (2003). Has since spread and breeds in Luzon e.g. in Bulacan, Pampanga and Pangasinan</t>
  </si>
  <si>
    <t>Rufous Night Heron</t>
  </si>
  <si>
    <t>Rufous Night-Heron</t>
  </si>
  <si>
    <t>Nycticorax caledonicus</t>
  </si>
  <si>
    <t>IOC: Nankeen Night Heron</t>
  </si>
  <si>
    <t>Striated Heron</t>
  </si>
  <si>
    <t>Little Heron</t>
  </si>
  <si>
    <t>Butorides striata</t>
  </si>
  <si>
    <t>R,M</t>
  </si>
  <si>
    <r>
      <t>KEN:</t>
    </r>
    <r>
      <rPr>
        <i/>
        <sz val="8"/>
        <rFont val="Arial"/>
        <family val="2"/>
      </rPr>
      <t xml:space="preserve"> Butorides striatus</t>
    </r>
  </si>
  <si>
    <t>Chinese Pond Heron</t>
  </si>
  <si>
    <t>Chinese Pond-Heron</t>
  </si>
  <si>
    <t>Ardeola bacchus</t>
  </si>
  <si>
    <t>Javan Pond Heron</t>
  </si>
  <si>
    <t>Javan Pond-Heron</t>
  </si>
  <si>
    <t>Ardeola speciosa</t>
  </si>
  <si>
    <t>Eastern Cattle Egret</t>
  </si>
  <si>
    <t>Cattle Egret</t>
  </si>
  <si>
    <t>Bubulcus coromandus</t>
  </si>
  <si>
    <r>
      <rPr>
        <sz val="8"/>
        <color indexed="8"/>
        <rFont val="Arial"/>
        <family val="2"/>
      </rPr>
      <t xml:space="preserve">KEN: </t>
    </r>
    <r>
      <rPr>
        <i/>
        <sz val="8"/>
        <color indexed="8"/>
        <rFont val="Arial"/>
        <family val="2"/>
      </rPr>
      <t>Bubulcus ibis</t>
    </r>
  </si>
  <si>
    <t>Grey Heron</t>
  </si>
  <si>
    <t>Ardea cinerea</t>
  </si>
  <si>
    <t>Great-billed Heron</t>
  </si>
  <si>
    <t>Ardea sumatrana</t>
  </si>
  <si>
    <t>Purple Heron</t>
  </si>
  <si>
    <t>Ardea purpurea</t>
  </si>
  <si>
    <t>Great Egret</t>
  </si>
  <si>
    <t>Ardea alba</t>
  </si>
  <si>
    <r>
      <t xml:space="preserve">KEN: </t>
    </r>
    <r>
      <rPr>
        <i/>
        <sz val="8"/>
        <rFont val="Arial"/>
        <family val="2"/>
      </rPr>
      <t>Egretta alba</t>
    </r>
    <r>
      <rPr>
        <sz val="8"/>
        <rFont val="Arial"/>
        <family val="2"/>
      </rPr>
      <t xml:space="preserve">. First documented breeding record is from Zamboanga City (2013) by Maia Tañedo. May also breed in Baras Bird Sanctuary, Sultan Kudarat </t>
    </r>
  </si>
  <si>
    <t>Intermediate Egret</t>
  </si>
  <si>
    <t>Ardea intermedia</t>
  </si>
  <si>
    <t>Little Egret</t>
  </si>
  <si>
    <t>Egretta garzetta</t>
  </si>
  <si>
    <t>First documented breeding record is from Baras Bird Sanctuary, Sultan Kudarat (2007). On Luzon, first documented breeding in Bani, Pangasinan  (2009) by Rey St. Ana</t>
  </si>
  <si>
    <t>Pacific Reef Heron</t>
  </si>
  <si>
    <t>Eastern Reef-Egret</t>
  </si>
  <si>
    <t>Egretta sacra</t>
  </si>
  <si>
    <t>Chinese Egret</t>
  </si>
  <si>
    <t>Egretta eulophotes</t>
  </si>
  <si>
    <t>Pelicans</t>
  </si>
  <si>
    <t>Pelecanidae</t>
  </si>
  <si>
    <t>Spot-billed Pelican</t>
  </si>
  <si>
    <t>Pelecanus philippensis</t>
  </si>
  <si>
    <t>EX</t>
  </si>
  <si>
    <t>Extirpated. Last claimed record is from 1972: Salipada K. Pendatun Municipality, Ligawasan Marsh, Maguindanao reported by Abonawas Pendaliday, Cotabato City State Polytechnic College in communication to World Bank, Manila, 2006</t>
  </si>
  <si>
    <t>Dalmatian Pelican</t>
  </si>
  <si>
    <t>Pelecanus crispus</t>
  </si>
  <si>
    <t xml:space="preserve">15 Jan 2009: One photo-documented in Lake Bito, Leyte by Arnulito Viojan, DENR. See Custodio,C. (2009)  </t>
  </si>
  <si>
    <t>Australian Pelican</t>
  </si>
  <si>
    <t>7 – 16 September 2016: One frequenting various localities near General Santos, South Cotabato, Mindanao was found by a fishpond owner and identified from  photos by Desmond Allen</t>
  </si>
  <si>
    <t>Frigatebirds</t>
  </si>
  <si>
    <t>Fregatidae</t>
  </si>
  <si>
    <t>Christmas Island Frigatebird</t>
  </si>
  <si>
    <t>Fregata andrewsi</t>
  </si>
  <si>
    <t xml:space="preserve">IOC: Christmas Frigatebird. May 1995: First records of two individuals at Bancoran Island, Tawi-tawi photo-documented by Jose Ma. Lorenzo Tan. Since then more 150 records from the Sulu Sea (see Jensen, A.E.  and Tan, J.M.L. 2010), and one record from Manila in 2013 by Des Cambaliza, Ruth Francisco and Jasmin Meren </t>
  </si>
  <si>
    <t>Great Frigatebird</t>
  </si>
  <si>
    <t>Fregata minor</t>
  </si>
  <si>
    <t>Published records do not include evidence that the species ever has been breeding in the Philippines</t>
  </si>
  <si>
    <t>Lesser Frigatebird</t>
  </si>
  <si>
    <t>Fregata ariel</t>
  </si>
  <si>
    <t>Boobies</t>
  </si>
  <si>
    <t>Sulidae</t>
  </si>
  <si>
    <t>Masked Booby</t>
  </si>
  <si>
    <t>Sula dactylatra</t>
  </si>
  <si>
    <t>Red-footed Booby</t>
  </si>
  <si>
    <t>Sula sula</t>
  </si>
  <si>
    <t>Brown Booby</t>
  </si>
  <si>
    <t>Sula leucogaster</t>
  </si>
  <si>
    <t>Cormorants</t>
  </si>
  <si>
    <t>Phalacrocoracidae</t>
  </si>
  <si>
    <t>Great Cormorant</t>
  </si>
  <si>
    <t>Phalacrocorax carbo</t>
  </si>
  <si>
    <t>Darters</t>
  </si>
  <si>
    <t>Anhingidae</t>
  </si>
  <si>
    <t>Oriental Darter</t>
  </si>
  <si>
    <t>Darter</t>
  </si>
  <si>
    <t>Anhinga melanogaster</t>
  </si>
  <si>
    <t>May have become extirpated from Luzon, Mindoro, Negros and Palawan</t>
  </si>
  <si>
    <t>Ospreys</t>
  </si>
  <si>
    <t>Pandionidae</t>
  </si>
  <si>
    <t>Western Osprey</t>
  </si>
  <si>
    <t>Osprey</t>
  </si>
  <si>
    <t>Pandion haliaetus</t>
  </si>
  <si>
    <t>Resident population may occur. There are unverified claims of breeding from Agusan Marsh, Mindanao and from Lake Balinsasayo, Negros. Seen with nesting materials at La Mesa Dam, Quezon City/ Rizal Province</t>
  </si>
  <si>
    <t>Kites, Hawks and Eagles</t>
  </si>
  <si>
    <t>Accipitridae</t>
  </si>
  <si>
    <t>Black-winged Kite</t>
  </si>
  <si>
    <t>Black-shouldered Kite</t>
  </si>
  <si>
    <t>Elanus caeruleus</t>
  </si>
  <si>
    <t>Crested Honey Buzzard</t>
  </si>
  <si>
    <t>Oriental Honeybuzzard</t>
  </si>
  <si>
    <t>Pernis ptilorhyncus</t>
  </si>
  <si>
    <t>Philippine Honey Buzzard</t>
  </si>
  <si>
    <t>Barred Honeybuzzard</t>
  </si>
  <si>
    <t>Pernis steerei</t>
  </si>
  <si>
    <r>
      <t xml:space="preserve">Split from </t>
    </r>
    <r>
      <rPr>
        <i/>
        <sz val="8"/>
        <color indexed="8"/>
        <rFont val="Arial"/>
        <family val="2"/>
      </rPr>
      <t xml:space="preserve">Pernis celebensis. </t>
    </r>
    <r>
      <rPr>
        <sz val="8"/>
        <color indexed="8"/>
        <rFont val="Arial"/>
        <family val="2"/>
      </rPr>
      <t xml:space="preserve">Includes subspecies </t>
    </r>
    <r>
      <rPr>
        <i/>
        <sz val="8"/>
        <color indexed="8"/>
        <rFont val="Arial"/>
        <family val="2"/>
      </rPr>
      <t xml:space="preserve">winkleri </t>
    </r>
    <r>
      <rPr>
        <sz val="8"/>
        <color indexed="8"/>
        <rFont val="Arial"/>
        <family val="2"/>
      </rPr>
      <t xml:space="preserve">and </t>
    </r>
    <r>
      <rPr>
        <i/>
        <sz val="8"/>
        <color indexed="8"/>
        <rFont val="Arial"/>
        <family val="2"/>
      </rPr>
      <t>steerei</t>
    </r>
  </si>
  <si>
    <t>Jerdon's Baza</t>
  </si>
  <si>
    <t>Aviceda jerdoni</t>
  </si>
  <si>
    <t>Cinereous Vulture</t>
  </si>
  <si>
    <t>Aegypius monachus</t>
  </si>
  <si>
    <t>Crested Serpent Eagle</t>
  </si>
  <si>
    <t>Spilornis cheela</t>
  </si>
  <si>
    <r>
      <t xml:space="preserve">Only subspecies </t>
    </r>
    <r>
      <rPr>
        <i/>
        <sz val="8"/>
        <color indexed="8"/>
        <rFont val="Arial"/>
        <family val="2"/>
      </rPr>
      <t>palawanensis</t>
    </r>
    <r>
      <rPr>
        <sz val="8"/>
        <color indexed="8"/>
        <rFont val="Arial"/>
        <family val="2"/>
      </rPr>
      <t xml:space="preserve"> occurs in the Philippines (Palawan)</t>
    </r>
  </si>
  <si>
    <t>Philippine Serpent Eagle</t>
  </si>
  <si>
    <t>Crested Serpent-Eagle</t>
  </si>
  <si>
    <t>Spilornis holospilus</t>
  </si>
  <si>
    <r>
      <t xml:space="preserve">Split from </t>
    </r>
    <r>
      <rPr>
        <i/>
        <sz val="8"/>
        <color indexed="8"/>
        <rFont val="Arial"/>
        <family val="2"/>
      </rPr>
      <t xml:space="preserve">Spilornis cheela. </t>
    </r>
    <r>
      <rPr>
        <sz val="8"/>
        <color indexed="8"/>
        <rFont val="Arial"/>
        <family val="2"/>
      </rPr>
      <t>Monotypic</t>
    </r>
  </si>
  <si>
    <t>Philippine Eagle</t>
  </si>
  <si>
    <t>Pithecophaga jefferyi</t>
  </si>
  <si>
    <t>Changeable Hawk-Eagle</t>
  </si>
  <si>
    <t>Nisaetus cirrhatus</t>
  </si>
  <si>
    <r>
      <rPr>
        <sz val="8"/>
        <rFont val="Arial"/>
        <family val="2"/>
      </rPr>
      <t xml:space="preserve">KEN: </t>
    </r>
    <r>
      <rPr>
        <i/>
        <sz val="8"/>
        <rFont val="Arial"/>
        <family val="2"/>
      </rPr>
      <t>Spizaetus cirrhatus</t>
    </r>
  </si>
  <si>
    <t>Philippine Hawk-Eagle</t>
  </si>
  <si>
    <t>Nisaetus philippensis</t>
  </si>
  <si>
    <t>Luzon</t>
  </si>
  <si>
    <r>
      <rPr>
        <sz val="8"/>
        <rFont val="Arial"/>
        <family val="2"/>
      </rPr>
      <t xml:space="preserve">KEN: </t>
    </r>
    <r>
      <rPr>
        <i/>
        <sz val="8"/>
        <rFont val="Arial"/>
        <family val="2"/>
      </rPr>
      <t xml:space="preserve">Spizaetus philippensis. </t>
    </r>
    <r>
      <rPr>
        <sz val="8"/>
        <rFont val="Arial"/>
        <family val="2"/>
      </rPr>
      <t>Monotypic</t>
    </r>
  </si>
  <si>
    <t>Pinsker's Hawk-Eagle</t>
  </si>
  <si>
    <t>Nisaetus pinskeri</t>
  </si>
  <si>
    <r>
      <t xml:space="preserve">Split from </t>
    </r>
    <r>
      <rPr>
        <i/>
        <sz val="8"/>
        <color indexed="8"/>
        <rFont val="Arial"/>
        <family val="2"/>
      </rPr>
      <t xml:space="preserve">Nisaetus philippensis. </t>
    </r>
    <r>
      <rPr>
        <sz val="8"/>
        <color indexed="8"/>
        <rFont val="Arial"/>
        <family val="2"/>
      </rPr>
      <t>Monotypic</t>
    </r>
  </si>
  <si>
    <t>Rufous-bellied Eagle</t>
  </si>
  <si>
    <t>Lophotriorchis kienerii</t>
  </si>
  <si>
    <r>
      <rPr>
        <sz val="8"/>
        <rFont val="Arial"/>
        <family val="2"/>
      </rPr>
      <t xml:space="preserve">KEN: </t>
    </r>
    <r>
      <rPr>
        <i/>
        <sz val="8"/>
        <rFont val="Arial"/>
        <family val="2"/>
      </rPr>
      <t>Hieraaetus kienerii</t>
    </r>
  </si>
  <si>
    <t>Crested Goshawk</t>
  </si>
  <si>
    <t>Accipiter trivirgatus</t>
  </si>
  <si>
    <t>Chinese Sparrowhawk</t>
  </si>
  <si>
    <t>Chinese Goshawk</t>
  </si>
  <si>
    <t>Accipiter soloensis</t>
  </si>
  <si>
    <t>Japanese Sparrowhawk</t>
  </si>
  <si>
    <t>Accipiter gularis</t>
  </si>
  <si>
    <t>Besra</t>
  </si>
  <si>
    <t>Accipiter virgatus</t>
  </si>
  <si>
    <t>Eastern Marsh Harrier</t>
  </si>
  <si>
    <t>Eastern Marsh-Harrier</t>
  </si>
  <si>
    <t>Circus spilonotus</t>
  </si>
  <si>
    <t>Pied Harrier</t>
  </si>
  <si>
    <t>Circus melanoleucos</t>
  </si>
  <si>
    <t>Black Kite</t>
  </si>
  <si>
    <t>Milvus migrans</t>
  </si>
  <si>
    <t>Brahminy Kite</t>
  </si>
  <si>
    <t>Haliastur indus</t>
  </si>
  <si>
    <t>White-bellied Sea Eagle</t>
  </si>
  <si>
    <t>White-bellied Sea-Eagle</t>
  </si>
  <si>
    <t>Haliaeetus leucogaster</t>
  </si>
  <si>
    <t>Grey-headed Fish Eagle</t>
  </si>
  <si>
    <t>Grey-headed Fish-Eagle</t>
  </si>
  <si>
    <t>Haliaeetus ichthyaetus</t>
  </si>
  <si>
    <t>Grey-faced Buzzard</t>
  </si>
  <si>
    <t>Butastur indicus</t>
  </si>
  <si>
    <t>Eastern Buzzard</t>
  </si>
  <si>
    <t>Common Buzzard</t>
  </si>
  <si>
    <t>Buteo japonicus</t>
  </si>
  <si>
    <r>
      <t xml:space="preserve">Split from </t>
    </r>
    <r>
      <rPr>
        <i/>
        <sz val="8"/>
        <rFont val="Arial"/>
        <family val="2"/>
      </rPr>
      <t>Buteo buteo.</t>
    </r>
    <r>
      <rPr>
        <sz val="8"/>
        <rFont val="Arial"/>
        <family val="2"/>
      </rPr>
      <t>The population restricted to the Cordilleras, Luzon, appears to be resident. Recorded in single numbers on seasonal migration in Taiwan but not reported among raptor species migrating in the Sierra Madre Mountain Range, Luzon</t>
    </r>
  </si>
  <si>
    <t>Crakes, Rails and Coots</t>
  </si>
  <si>
    <t>Rallidae</t>
  </si>
  <si>
    <t>Red-legged Crake</t>
  </si>
  <si>
    <t>Rallina fasciata</t>
  </si>
  <si>
    <t>Slaty-legged Crake</t>
  </si>
  <si>
    <t>Rallina eurizonoides</t>
  </si>
  <si>
    <t>Calayan Rail</t>
  </si>
  <si>
    <t>Gallirallus calayanensis</t>
  </si>
  <si>
    <t>Calayan Isl.</t>
  </si>
  <si>
    <t xml:space="preserve">Holotype taken at Magsidel, Calayan Island, Cagayan on 11 May 2004. See Allen, D., Oliveros, C., Espanola, C., Broad, G. and Gonzales, J.C.T. (2004) </t>
  </si>
  <si>
    <t>Barred Rail</t>
  </si>
  <si>
    <t>Gallirallus torquatus</t>
  </si>
  <si>
    <t>Buff-banded Rail</t>
  </si>
  <si>
    <t>Gallirallus philippensis</t>
  </si>
  <si>
    <t>Slaty-breasted Rail</t>
  </si>
  <si>
    <t>Gallirallus striatus</t>
  </si>
  <si>
    <t>Brown-banded Rail</t>
  </si>
  <si>
    <t>Lewinia mirificus</t>
  </si>
  <si>
    <t>DD</t>
  </si>
  <si>
    <r>
      <t>KEN:</t>
    </r>
    <r>
      <rPr>
        <i/>
        <sz val="8"/>
        <rFont val="Arial"/>
        <family val="2"/>
      </rPr>
      <t xml:space="preserve"> Dryolimnas mirificus</t>
    </r>
  </si>
  <si>
    <t>Plain Bush-hen</t>
  </si>
  <si>
    <t>Amaurornis olivacea</t>
  </si>
  <si>
    <r>
      <t>KEN:</t>
    </r>
    <r>
      <rPr>
        <i/>
        <sz val="8"/>
        <color indexed="8"/>
        <rFont val="Arial"/>
        <family val="2"/>
      </rPr>
      <t xml:space="preserve"> Amaurornis olivaceus</t>
    </r>
  </si>
  <si>
    <t>White-breasted Waterhen</t>
  </si>
  <si>
    <t>Amaurornis phoenicurus</t>
  </si>
  <si>
    <t>Baillon's Crake</t>
  </si>
  <si>
    <t>Porzana pusilla</t>
  </si>
  <si>
    <t>Ruddy-breasted Crake</t>
  </si>
  <si>
    <t>Porzana fusca</t>
  </si>
  <si>
    <t>Spotless Crake</t>
  </si>
  <si>
    <t>Porzana tabuensis</t>
  </si>
  <si>
    <t>White-browed Crake</t>
  </si>
  <si>
    <t>Porzana cinerea</t>
  </si>
  <si>
    <t>Watercock</t>
  </si>
  <si>
    <t>Gallicrex cinerea</t>
  </si>
  <si>
    <t>Philippine Swamphen</t>
  </si>
  <si>
    <t>Purple Swamphen</t>
  </si>
  <si>
    <t>Porphyrio pulverulentus</t>
  </si>
  <si>
    <t>NE</t>
  </si>
  <si>
    <r>
      <t xml:space="preserve">Split from </t>
    </r>
    <r>
      <rPr>
        <i/>
        <sz val="8"/>
        <color indexed="8"/>
        <rFont val="Arial"/>
        <family val="2"/>
      </rPr>
      <t>Porphyrio porphyrio</t>
    </r>
    <r>
      <rPr>
        <sz val="8"/>
        <color indexed="8"/>
        <rFont val="Arial"/>
        <family val="2"/>
      </rPr>
      <t xml:space="preserve">. The identification of recent individuals in Mindanao referring to either Australasian Swamphen </t>
    </r>
    <r>
      <rPr>
        <i/>
        <sz val="8"/>
        <color indexed="8"/>
        <rFont val="Arial"/>
        <family val="2"/>
      </rPr>
      <t>Porphyrio melanotus</t>
    </r>
    <r>
      <rPr>
        <sz val="8"/>
        <color indexed="8"/>
        <rFont val="Arial"/>
        <family val="2"/>
      </rPr>
      <t xml:space="preserve"> or Black-backed Swamphen </t>
    </r>
    <r>
      <rPr>
        <i/>
        <sz val="8"/>
        <color indexed="8"/>
        <rFont val="Arial"/>
        <family val="2"/>
      </rPr>
      <t>Porphyrio indicu</t>
    </r>
    <r>
      <rPr>
        <sz val="8"/>
        <color indexed="8"/>
        <rFont val="Arial"/>
        <family val="2"/>
      </rPr>
      <t>s requires taxonomic clarification</t>
    </r>
  </si>
  <si>
    <t>Common Moorhen</t>
  </si>
  <si>
    <t>Gallinula chloropus</t>
  </si>
  <si>
    <t>Eurasian Coot</t>
  </si>
  <si>
    <t>Fulica atra</t>
  </si>
  <si>
    <t xml:space="preserve">   </t>
  </si>
  <si>
    <t>Cranes</t>
  </si>
  <si>
    <t>Gruidae</t>
  </si>
  <si>
    <t>Sarus Crane</t>
  </si>
  <si>
    <t>Grus antigone</t>
  </si>
  <si>
    <t>Extirpated. Not recorded since around 1910</t>
  </si>
  <si>
    <t>Demoiselle Crane</t>
  </si>
  <si>
    <t>Grus virgo</t>
  </si>
  <si>
    <t xml:space="preserve">July 2008 - May 2010:  Three birds, of which one was shot and one was caught but later released, observed in Tugod, Calayan Island by Conrado Duerme. A single bird remained until it was killed end May 2010 (Christian Perez, WBCP). See Oliveros, C.H. and Layusa, C.A.A (2010) </t>
  </si>
  <si>
    <t>Buttonquails</t>
  </si>
  <si>
    <t>Turnicidae</t>
  </si>
  <si>
    <t>Common Buttonquail</t>
  </si>
  <si>
    <t>Small Buttonquail</t>
  </si>
  <si>
    <t>Turnix sylvaticus</t>
  </si>
  <si>
    <r>
      <t xml:space="preserve">KEN: </t>
    </r>
    <r>
      <rPr>
        <i/>
        <sz val="8"/>
        <color indexed="8"/>
        <rFont val="Arial"/>
        <family val="2"/>
      </rPr>
      <t>Turnix sylvatica</t>
    </r>
  </si>
  <si>
    <t>Spotted Buttonquail</t>
  </si>
  <si>
    <t>Turnix ocellatus</t>
  </si>
  <si>
    <r>
      <t xml:space="preserve">KEN: </t>
    </r>
    <r>
      <rPr>
        <i/>
        <sz val="8"/>
        <color indexed="8"/>
        <rFont val="Arial"/>
        <family val="2"/>
      </rPr>
      <t>Turnix ocellata</t>
    </r>
  </si>
  <si>
    <t>Barred Buttonquail</t>
  </si>
  <si>
    <t>Turnix suscitator</t>
  </si>
  <si>
    <t>Worcester's Buttonquail</t>
  </si>
  <si>
    <t>Turnix worcesteri</t>
  </si>
  <si>
    <t>Stone-curlews, Thick-knees</t>
  </si>
  <si>
    <t>Burhinidae</t>
  </si>
  <si>
    <t>Beach Stone-curlew</t>
  </si>
  <si>
    <t>Beach Thick-knee</t>
  </si>
  <si>
    <t>Esacus magnirostris</t>
  </si>
  <si>
    <t>May be extirpated from most Philippine islands. Only recent documented records are from Great Santa Cruz Island, Zamboanga City (2014 and  2015)  and from  Danjugan Island, Negros Occidental (2015)</t>
  </si>
  <si>
    <t>Oystercatchers</t>
  </si>
  <si>
    <t>Haematopodidae</t>
  </si>
  <si>
    <t>Eurasian Oystercatcher</t>
  </si>
  <si>
    <t>Haematopus ostralegus</t>
  </si>
  <si>
    <t>Stilts and Avocets</t>
  </si>
  <si>
    <t>Recurvirostridae</t>
  </si>
  <si>
    <t>Black-winged Stilt</t>
  </si>
  <si>
    <t>Himantopus himantopus</t>
  </si>
  <si>
    <t>Himantopus leucocephalus</t>
  </si>
  <si>
    <t>Pied Avocet</t>
  </si>
  <si>
    <t>Recurvirostra avosetta</t>
  </si>
  <si>
    <t>Plovers</t>
  </si>
  <si>
    <t>Charadriidae</t>
  </si>
  <si>
    <t>Northern Lapwing</t>
  </si>
  <si>
    <t>Vanellus vanellus</t>
  </si>
  <si>
    <t>First record of two birds in Candaba Marsh, Pampanga by James McCarthy, Rolf Hennes, and Timothy Fisher (January 2000). Since then two records. See Jensen, A.E., Fisher, T. and Hutchinson, R. (2015) Forktail 31: 24–36.</t>
  </si>
  <si>
    <t>Grey-headed Lapwing</t>
  </si>
  <si>
    <t>Vanellus cinereus</t>
  </si>
  <si>
    <t>Pacific Golden Plover</t>
  </si>
  <si>
    <t>Asian Golden-Plover</t>
  </si>
  <si>
    <t>Pluvialis fulva</t>
  </si>
  <si>
    <t>Grey Plover</t>
  </si>
  <si>
    <t>Pluvialis squatarola</t>
  </si>
  <si>
    <t>Common Ringed Plover</t>
  </si>
  <si>
    <t>Common Ringed-Plover</t>
  </si>
  <si>
    <t>Charadrius hiaticula</t>
  </si>
  <si>
    <t>Little Ringed Plover</t>
  </si>
  <si>
    <t>Little Ringed-Plover</t>
  </si>
  <si>
    <t>Charadrius dubius</t>
  </si>
  <si>
    <t>Kentish Plover</t>
  </si>
  <si>
    <t>Charadrius alexandrinus</t>
  </si>
  <si>
    <t>Malaysian Plover</t>
  </si>
  <si>
    <t>Charadrius peronii</t>
  </si>
  <si>
    <t>Lesser Sand Plover</t>
  </si>
  <si>
    <t>Lesser Sand-Plover</t>
  </si>
  <si>
    <t>Charadrius mongolus</t>
  </si>
  <si>
    <t>Greater Sand Plover</t>
  </si>
  <si>
    <t>Greater Sand-Plover</t>
  </si>
  <si>
    <t>Charadrius leschenaultii</t>
  </si>
  <si>
    <t>Oriental Plover</t>
  </si>
  <si>
    <t>Charadrius veredus</t>
  </si>
  <si>
    <t>Painted-snipes</t>
  </si>
  <si>
    <t>Rostratulidae</t>
  </si>
  <si>
    <t>Greater Painted-snipe</t>
  </si>
  <si>
    <t>Rostratula benghalensis</t>
  </si>
  <si>
    <t>Jacanas</t>
  </si>
  <si>
    <t>Jacanidae</t>
  </si>
  <si>
    <t>Comb-crested Jacana</t>
  </si>
  <si>
    <t>Irediparra gallinacea</t>
  </si>
  <si>
    <t>Since last published record from 1946 - 1947, claimed but unverified records from  Ligawasan Marshes: Salipada K. Pendatun Municipality, Maguindanao 1971-2006 (Pendalay 2006), Ebpanan Marsh or Libungan Marsh, Maguindanao in 2001 by Renato Fernandez and Blaz Tabaranza (Tabaranza 2004) and by local communities in Ebpanan Marsh, Maguindanao in 2010 (Laurie 2011)</t>
  </si>
  <si>
    <t>Pheasant-tailed Jacana</t>
  </si>
  <si>
    <t>Hydrophasianus chirurgus</t>
  </si>
  <si>
    <t>Sandpipers and Snipes</t>
  </si>
  <si>
    <t>Scolopacidae</t>
  </si>
  <si>
    <t>Bukidnon Woodcock</t>
  </si>
  <si>
    <t>Scolopax bukidnonensis</t>
  </si>
  <si>
    <r>
      <t xml:space="preserve">KEN: </t>
    </r>
    <r>
      <rPr>
        <i/>
        <sz val="8"/>
        <color indexed="8"/>
        <rFont val="Arial"/>
        <family val="2"/>
      </rPr>
      <t xml:space="preserve">Scolopax sp. </t>
    </r>
    <r>
      <rPr>
        <sz val="8"/>
        <color indexed="8"/>
        <rFont val="Arial"/>
        <family val="2"/>
      </rPr>
      <t>Holotype collected in Mt. Kitanglad Range Natural Park 22 January 1995. See Kennedy</t>
    </r>
    <r>
      <rPr>
        <i/>
        <sz val="8"/>
        <color indexed="8"/>
        <rFont val="Arial"/>
        <family val="2"/>
      </rPr>
      <t xml:space="preserve"> et al</t>
    </r>
    <r>
      <rPr>
        <sz val="8"/>
        <color indexed="8"/>
        <rFont val="Arial"/>
        <family val="2"/>
      </rPr>
      <t xml:space="preserve"> (2001)</t>
    </r>
  </si>
  <si>
    <t>Jack Snipe</t>
  </si>
  <si>
    <t>Lymnocryptes minimus</t>
  </si>
  <si>
    <t>Latham's Snipe</t>
  </si>
  <si>
    <t>Gallinago hardwickii</t>
  </si>
  <si>
    <t>20 Dec 1994: Two birds caught and photo-documented in Candaba Marsh, Pampanga. See Shigeta, Y., Hiraoka, T. and Gonzalez , J. C. T. (2002)</t>
  </si>
  <si>
    <t>Pin-tailed Snipe</t>
  </si>
  <si>
    <t>Pintail Snipe</t>
  </si>
  <si>
    <t>Gallinago stenura</t>
  </si>
  <si>
    <t>Swinhoe's Snipe</t>
  </si>
  <si>
    <t>Gallinago megala</t>
  </si>
  <si>
    <t>Common Snipe</t>
  </si>
  <si>
    <t>Gallinago gallinago</t>
  </si>
  <si>
    <t>Long-billed Dowitcher</t>
  </si>
  <si>
    <t>Limnodromus scolopaceus</t>
  </si>
  <si>
    <t>First record of one adult bird at Candaba Marsh, Pampanga (January 2008) by Fergus Crystal. Since then  four records. See Jensen, A.E., Fisher, T. and Hutchinson, R. (2015)  Forktail 31: 24–36</t>
  </si>
  <si>
    <t>Asian Dowitcher</t>
  </si>
  <si>
    <t>Limnodromus semipalmatus</t>
  </si>
  <si>
    <t>Black-tailed Godwit</t>
  </si>
  <si>
    <t>Limosa limosa</t>
  </si>
  <si>
    <t>Bar-tailed Godwit</t>
  </si>
  <si>
    <t>Limosa lapponica</t>
  </si>
  <si>
    <t>Little Curlew</t>
  </si>
  <si>
    <t>Numenius minutus</t>
  </si>
  <si>
    <t>Whimbrel</t>
  </si>
  <si>
    <t>Numenius phaeopus</t>
  </si>
  <si>
    <t>Bristle-thighed Curlew</t>
  </si>
  <si>
    <t>Numenius tahitiensis</t>
  </si>
  <si>
    <t>Eurasian Curlew</t>
  </si>
  <si>
    <t>Numenius arquata</t>
  </si>
  <si>
    <t>Far Eastern Curlew</t>
  </si>
  <si>
    <t>Numenius madagascariensis</t>
  </si>
  <si>
    <t>Spotted Redshank</t>
  </si>
  <si>
    <t>Tringa erythropus</t>
  </si>
  <si>
    <t>Common Redshank</t>
  </si>
  <si>
    <t>Tringa totanus</t>
  </si>
  <si>
    <t>Marsh Sandpiper</t>
  </si>
  <si>
    <t>Tringa stagnatilis</t>
  </si>
  <si>
    <t>Common Greenshank</t>
  </si>
  <si>
    <t>Tringa nebularia</t>
  </si>
  <si>
    <t>Nordmann's Greenshank</t>
  </si>
  <si>
    <t>Tringa guttifer</t>
  </si>
  <si>
    <t>Green Sandpiper</t>
  </si>
  <si>
    <t>Tringa ochropus</t>
  </si>
  <si>
    <t>Wood Sandpiper</t>
  </si>
  <si>
    <t>Tringa glareola</t>
  </si>
  <si>
    <t>Grey-tailed Tattler</t>
  </si>
  <si>
    <t>Tringa brevipes</t>
  </si>
  <si>
    <t>Terek Sandpiper</t>
  </si>
  <si>
    <t>Xenus cinereus</t>
  </si>
  <si>
    <t>Common Sandpiper</t>
  </si>
  <si>
    <t>Actitis hypoleucos</t>
  </si>
  <si>
    <t>Ruddy Turnstone</t>
  </si>
  <si>
    <t>Arenaria interpres</t>
  </si>
  <si>
    <t>Great Knot</t>
  </si>
  <si>
    <t>Calidris tenuirostris</t>
  </si>
  <si>
    <t>Red Knot</t>
  </si>
  <si>
    <t>Calidris canutus</t>
  </si>
  <si>
    <t xml:space="preserve">Ruff </t>
  </si>
  <si>
    <t>Calidris pugnax</t>
  </si>
  <si>
    <t>Broad-billed Sandpiper</t>
  </si>
  <si>
    <t>Calidris falcinellus</t>
  </si>
  <si>
    <t>Sharp-tailed Sandpiper</t>
  </si>
  <si>
    <t>Calidris acuminata</t>
  </si>
  <si>
    <t>Curlew Sandpiper</t>
  </si>
  <si>
    <t>Calidris ferruginea</t>
  </si>
  <si>
    <t>Temminck's Stint</t>
  </si>
  <si>
    <t>Calidris temminckii</t>
  </si>
  <si>
    <t>Long-toed Stint</t>
  </si>
  <si>
    <t>Calidris subminuta</t>
  </si>
  <si>
    <t>Red-necked Stint</t>
  </si>
  <si>
    <t>Rufous-necked Stint</t>
  </si>
  <si>
    <t>Calidris ruficollis</t>
  </si>
  <si>
    <t>Sanderling</t>
  </si>
  <si>
    <t>Calidris alba</t>
  </si>
  <si>
    <t>Dunlin</t>
  </si>
  <si>
    <t>Calidris alpina</t>
  </si>
  <si>
    <t>Little Stint</t>
  </si>
  <si>
    <t>Calidris minuta</t>
  </si>
  <si>
    <t>Pectoral Sandpiper</t>
  </si>
  <si>
    <t>Calidris melanotos</t>
  </si>
  <si>
    <t>First record at the International Rice Research Institute, Los Baños, Laguna, Luzon (October 2013) by Paul Bourding. See Jensen, A.E., Fisher, T. and Hutchinson, R. (2015)  Forktail 31: 24–36.</t>
  </si>
  <si>
    <t>Red-necked Phalarope</t>
  </si>
  <si>
    <t>Phalaropus lobatus</t>
  </si>
  <si>
    <t>Red Phalarope</t>
  </si>
  <si>
    <t>Phalaropus fulicarius</t>
  </si>
  <si>
    <r>
      <t xml:space="preserve">KEN: </t>
    </r>
    <r>
      <rPr>
        <i/>
        <sz val="8"/>
        <rFont val="Arial"/>
        <family val="2"/>
      </rPr>
      <t>Phalaropus fulicaria</t>
    </r>
  </si>
  <si>
    <t>Pratincoles</t>
  </si>
  <si>
    <t>Glareolidae</t>
  </si>
  <si>
    <t>Oriental Pratincole</t>
  </si>
  <si>
    <t>Glareola maldivarum</t>
  </si>
  <si>
    <t>Gulls and Terns</t>
  </si>
  <si>
    <t>Laridae</t>
  </si>
  <si>
    <t>Brown Noddy</t>
  </si>
  <si>
    <t>Anous stolidus</t>
  </si>
  <si>
    <t>Black Noddy</t>
  </si>
  <si>
    <t>Anous minutus</t>
  </si>
  <si>
    <r>
      <t xml:space="preserve">Philippine subspecies </t>
    </r>
    <r>
      <rPr>
        <i/>
        <sz val="8"/>
        <color indexed="8"/>
        <rFont val="Arial"/>
        <family val="2"/>
      </rPr>
      <t>worcesteri</t>
    </r>
    <r>
      <rPr>
        <sz val="8"/>
        <color indexed="8"/>
        <rFont val="Arial"/>
        <family val="2"/>
      </rPr>
      <t xml:space="preserve"> only breeding in Tubbataha Reefs Natural Park, Palawan</t>
    </r>
  </si>
  <si>
    <t>White Tern</t>
  </si>
  <si>
    <t>Gygis alba</t>
  </si>
  <si>
    <t>First record one adult observed about 28 nautical miles NW of Bancoran Reef, Sulu Sea (October 2004):  by Arne Jensen, Tery Aquino and Michaela Ledesma. Since then one record. See Jensen, A.E., Fisher, T. and Hutchinson, R. (2015)  Forktail 31: 24–36.</t>
  </si>
  <si>
    <t>Black-headed Gull</t>
  </si>
  <si>
    <t>Chroicocephalus ridibundus</t>
  </si>
  <si>
    <t>Saunders's Gull</t>
  </si>
  <si>
    <t>Chroicocephalus saundersi</t>
  </si>
  <si>
    <t>First record in Sto. Tomas, La Union ( January 2015) by Romy Ocon</t>
  </si>
  <si>
    <t>Laughing Gull</t>
  </si>
  <si>
    <t>Leucophaeus atricilla</t>
  </si>
  <si>
    <t>First record of one adult bird at Balanga, Bataan (February 2013) by Robert Hutchinson and Irene Dy. See Jensen, A.E., Fisher, T. and Hutchinson, R. (2015)  Forktail 31: 24–36.</t>
  </si>
  <si>
    <t xml:space="preserve">Franklin's Gull </t>
  </si>
  <si>
    <t xml:space="preserve">Leucophaeus pipixcan </t>
  </si>
  <si>
    <t>First record of one adult bird at Bucana Beach, Davao City, Davao del Sur, Mindanao (April 2014) by Peter Simpson</t>
  </si>
  <si>
    <t>Black-tailed Gull</t>
  </si>
  <si>
    <t>Larus crassirostris</t>
  </si>
  <si>
    <t>Mew Gull</t>
  </si>
  <si>
    <t>Larus canus</t>
  </si>
  <si>
    <t>First record of one bird in first-winter plumage Laoag River Mouth, Ilocos Norte, Luzon, (December 2013 – January 2014)  by Robert Hutchinson, Marie Kathleen Arce, Irene Dy, Richard Ruiz and Melanie Tan. See Jensen, A.E., Fisher, T. and Hutchinson, R. (2015)  Forktail 31: 24–36.</t>
  </si>
  <si>
    <t>Vega Gull</t>
  </si>
  <si>
    <t>Herring Gull</t>
  </si>
  <si>
    <t>Larus vegae</t>
  </si>
  <si>
    <r>
      <t>KEN:</t>
    </r>
    <r>
      <rPr>
        <i/>
        <sz val="8"/>
        <color indexed="8"/>
        <rFont val="Arial"/>
        <family val="2"/>
      </rPr>
      <t xml:space="preserve"> Larus argentatus. </t>
    </r>
    <r>
      <rPr>
        <sz val="8"/>
        <color indexed="8"/>
        <rFont val="Arial"/>
        <family val="2"/>
      </rPr>
      <t>Split from</t>
    </r>
    <r>
      <rPr>
        <i/>
        <sz val="8"/>
        <color indexed="8"/>
        <rFont val="Arial"/>
        <family val="2"/>
      </rPr>
      <t xml:space="preserve"> Larus argentatus</t>
    </r>
  </si>
  <si>
    <t>Slaty-backed Gull</t>
  </si>
  <si>
    <t>Larus schistisagus</t>
  </si>
  <si>
    <t>Lesser Black-backed Gull</t>
  </si>
  <si>
    <t>Larus fuscus</t>
  </si>
  <si>
    <t xml:space="preserve">First record of one bird of the subspecies heuglini at Tibsoc, Enrique, Negros Occidental, Negros (January 2014) by Robert Hutchinson and Irene Dy </t>
  </si>
  <si>
    <t>Gull-billed Tern</t>
  </si>
  <si>
    <t>Gelochelidon nilotica</t>
  </si>
  <si>
    <t>Caspian Tern</t>
  </si>
  <si>
    <t>Hydroprogne caspia</t>
  </si>
  <si>
    <t>Recorded regularly from  Manila Bay (Bulacan and Pampanga), and from coastal areas of Negros Occidental</t>
  </si>
  <si>
    <t>Greater Crested Tern</t>
  </si>
  <si>
    <t>Great Crested Tern</t>
  </si>
  <si>
    <t>Thalasseus bergii</t>
  </si>
  <si>
    <r>
      <rPr>
        <sz val="8"/>
        <color indexed="8"/>
        <rFont val="Arial"/>
        <family val="2"/>
      </rPr>
      <t xml:space="preserve">KEN: </t>
    </r>
    <r>
      <rPr>
        <i/>
        <sz val="8"/>
        <color indexed="8"/>
        <rFont val="Arial"/>
        <family val="2"/>
      </rPr>
      <t>Sterna bergii</t>
    </r>
  </si>
  <si>
    <t>Chinese Crested Tern</t>
  </si>
  <si>
    <t>Thalasseus bernsteini</t>
  </si>
  <si>
    <r>
      <rPr>
        <sz val="8"/>
        <color indexed="8"/>
        <rFont val="Arial"/>
        <family val="2"/>
      </rPr>
      <t xml:space="preserve">KEN: </t>
    </r>
    <r>
      <rPr>
        <i/>
        <sz val="8"/>
        <color indexed="8"/>
        <rFont val="Arial"/>
        <family val="2"/>
      </rPr>
      <t>Sterna bernsteini</t>
    </r>
  </si>
  <si>
    <t>Little Tern</t>
  </si>
  <si>
    <t>Sternula albifrons</t>
  </si>
  <si>
    <r>
      <rPr>
        <sz val="8"/>
        <color indexed="8"/>
        <rFont val="Arial"/>
        <family val="2"/>
      </rPr>
      <t xml:space="preserve">KEN: </t>
    </r>
    <r>
      <rPr>
        <i/>
        <sz val="8"/>
        <color indexed="8"/>
        <rFont val="Arial"/>
        <family val="2"/>
      </rPr>
      <t>Sterna albifrons</t>
    </r>
  </si>
  <si>
    <t>Aleutian Tern</t>
  </si>
  <si>
    <t>Onychoprion aleuticus</t>
  </si>
  <si>
    <r>
      <rPr>
        <sz val="8"/>
        <color indexed="8"/>
        <rFont val="Arial"/>
        <family val="2"/>
      </rPr>
      <t xml:space="preserve">KEN: </t>
    </r>
    <r>
      <rPr>
        <i/>
        <sz val="8"/>
        <color indexed="8"/>
        <rFont val="Arial"/>
        <family val="2"/>
      </rPr>
      <t>Sterna aleutica</t>
    </r>
  </si>
  <si>
    <t>Bridled Tern</t>
  </si>
  <si>
    <t>Onychoprion anaethetus</t>
  </si>
  <si>
    <r>
      <rPr>
        <sz val="8"/>
        <color indexed="8"/>
        <rFont val="Arial"/>
        <family val="2"/>
      </rPr>
      <t xml:space="preserve">KEN: </t>
    </r>
    <r>
      <rPr>
        <i/>
        <sz val="8"/>
        <color indexed="8"/>
        <rFont val="Arial"/>
        <family val="2"/>
      </rPr>
      <t>Sterna anaethetus</t>
    </r>
  </si>
  <si>
    <t>Sooty Tern</t>
  </si>
  <si>
    <t>Onychoprion fuscatus</t>
  </si>
  <si>
    <r>
      <rPr>
        <sz val="8"/>
        <color indexed="8"/>
        <rFont val="Arial"/>
        <family val="2"/>
      </rPr>
      <t xml:space="preserve">KEN: </t>
    </r>
    <r>
      <rPr>
        <i/>
        <sz val="8"/>
        <color indexed="8"/>
        <rFont val="Arial"/>
        <family val="2"/>
      </rPr>
      <t>Sterna fuscata</t>
    </r>
  </si>
  <si>
    <t>Roseate Tern</t>
  </si>
  <si>
    <t>Sterna dougallii</t>
  </si>
  <si>
    <t xml:space="preserve">May be breeding although nests or offspring are not yet documented </t>
  </si>
  <si>
    <t>Black-naped Tern</t>
  </si>
  <si>
    <t>Sterna sumatrana</t>
  </si>
  <si>
    <t>Common Tern</t>
  </si>
  <si>
    <t>Sterna hirundo</t>
  </si>
  <si>
    <t>Whiskered Tern</t>
  </si>
  <si>
    <t>Chlidonias hybrida</t>
  </si>
  <si>
    <r>
      <rPr>
        <sz val="8"/>
        <color indexed="8"/>
        <rFont val="Arial"/>
        <family val="2"/>
      </rPr>
      <t xml:space="preserve">KEN: </t>
    </r>
    <r>
      <rPr>
        <i/>
        <sz val="8"/>
        <color indexed="8"/>
        <rFont val="Arial"/>
        <family val="2"/>
      </rPr>
      <t>Chlidonias</t>
    </r>
    <r>
      <rPr>
        <sz val="8"/>
        <color indexed="8"/>
        <rFont val="Arial"/>
        <family val="2"/>
      </rPr>
      <t xml:space="preserve"> </t>
    </r>
    <r>
      <rPr>
        <i/>
        <sz val="8"/>
        <color indexed="8"/>
        <rFont val="Arial"/>
        <family val="2"/>
      </rPr>
      <t>hybridus</t>
    </r>
  </si>
  <si>
    <t>White-winged Tern</t>
  </si>
  <si>
    <t>Chlidonias leucopterus</t>
  </si>
  <si>
    <t>Skuas</t>
  </si>
  <si>
    <t>Stercorariidae</t>
  </si>
  <si>
    <t>Pomarine Jaeger</t>
  </si>
  <si>
    <t>Stercorarius pomarinus</t>
  </si>
  <si>
    <t>Parasitic Jaeger</t>
  </si>
  <si>
    <t>Stercorarius parasiticus</t>
  </si>
  <si>
    <t>First record of one immature bird, off the coast of Aparri, Cagayan, Luzon (April 2014) by Shotaro Nakagun.</t>
  </si>
  <si>
    <t>Long-tailed Jaeger</t>
  </si>
  <si>
    <t>Stercorarius longicaudus</t>
  </si>
  <si>
    <t>First record of one adult off the coast of Camiguin Norte Island, Babuyan Islands, Cagayan, Luzon (March 2011)</t>
  </si>
  <si>
    <t>Pigeons and Doves</t>
  </si>
  <si>
    <t>Columbidae</t>
  </si>
  <si>
    <t>Rock Dove</t>
  </si>
  <si>
    <t>Columba livia</t>
  </si>
  <si>
    <t>Introduced. Free-living population of domestic form, e.g. in Metro Manila, Cebu City and Davao City</t>
  </si>
  <si>
    <t>Metallic Pigeon</t>
  </si>
  <si>
    <t>Columba vitiensis</t>
  </si>
  <si>
    <t>Island Collared Dove</t>
  </si>
  <si>
    <t>Island Collared-Dove</t>
  </si>
  <si>
    <t>Streptopelia bitorquata</t>
  </si>
  <si>
    <t>Red Turtle Dove</t>
  </si>
  <si>
    <t>Red Turtle-Dove</t>
  </si>
  <si>
    <t>Streptopelia tranquebarica</t>
  </si>
  <si>
    <t>Spotted Dove</t>
  </si>
  <si>
    <t>Spilopelia chinensis</t>
  </si>
  <si>
    <t>Philippine Cuckoo-Dove</t>
  </si>
  <si>
    <t>Reddish Cuckoo-Dove</t>
  </si>
  <si>
    <t>Macropygia tenuirostris</t>
  </si>
  <si>
    <r>
      <t xml:space="preserve">Split from </t>
    </r>
    <r>
      <rPr>
        <i/>
        <sz val="8"/>
        <color indexed="8"/>
        <rFont val="Arial"/>
        <family val="2"/>
      </rPr>
      <t xml:space="preserve">Macropygia phasianella. </t>
    </r>
    <r>
      <rPr>
        <sz val="8"/>
        <color indexed="8"/>
        <rFont val="Arial"/>
        <family val="2"/>
      </rPr>
      <t>Breeds also Lan Yu Island, Taiwan</t>
    </r>
  </si>
  <si>
    <t>Common Emerald Dove</t>
  </si>
  <si>
    <t>Common Emerald-Dove</t>
  </si>
  <si>
    <t>Chalcophaps indica</t>
  </si>
  <si>
    <t>Zebra Dove</t>
  </si>
  <si>
    <t>Geopelia striata</t>
  </si>
  <si>
    <t>Nicobar Pigeon</t>
  </si>
  <si>
    <t>Caloenas nicobarica</t>
  </si>
  <si>
    <t>Luzon Bleeding-heart</t>
  </si>
  <si>
    <t>Gallicolumba luzonica</t>
  </si>
  <si>
    <t>Luzon (Greater)</t>
  </si>
  <si>
    <t>Mindanao Bleeding-heart</t>
  </si>
  <si>
    <t>Gallicolumba crinigera</t>
  </si>
  <si>
    <t>Mindanao (Greater)</t>
  </si>
  <si>
    <r>
      <rPr>
        <sz val="8"/>
        <rFont val="Arial"/>
        <family val="2"/>
      </rPr>
      <t xml:space="preserve">KEN: </t>
    </r>
    <r>
      <rPr>
        <i/>
        <sz val="8"/>
        <rFont val="Arial"/>
        <family val="2"/>
      </rPr>
      <t>Gallicolumba criniger</t>
    </r>
  </si>
  <si>
    <t>Mindoro Bleeding-heart</t>
  </si>
  <si>
    <t>Gallicolumba platenae</t>
  </si>
  <si>
    <t>Mindoro</t>
  </si>
  <si>
    <t>Negros Bleeding-heart</t>
  </si>
  <si>
    <t>Gallicolumba keayi</t>
  </si>
  <si>
    <t>West Visayas</t>
  </si>
  <si>
    <t>Sulu Bleeding-heart</t>
  </si>
  <si>
    <t>Gallicolumba menagei</t>
  </si>
  <si>
    <t>Tawi-Tawi</t>
  </si>
  <si>
    <t>White-eared Brown Dove</t>
  </si>
  <si>
    <t>White-eared Brown-Dove</t>
  </si>
  <si>
    <t>Phapitreron leucotis</t>
  </si>
  <si>
    <t>Amethyst Brown Dove</t>
  </si>
  <si>
    <t>Amethyst Brown-Dove</t>
  </si>
  <si>
    <t>Phapitreron amethystinus</t>
  </si>
  <si>
    <r>
      <t>KEN:</t>
    </r>
    <r>
      <rPr>
        <i/>
        <sz val="8"/>
        <rFont val="Arial"/>
        <family val="2"/>
      </rPr>
      <t xml:space="preserve"> Phapitreron amethystina</t>
    </r>
  </si>
  <si>
    <t>Tawitawi Brown Dove</t>
  </si>
  <si>
    <t xml:space="preserve">Dark-eared Brown-Dove </t>
  </si>
  <si>
    <t>Phapitreron cinereiceps</t>
  </si>
  <si>
    <t>Monotypic</t>
  </si>
  <si>
    <t>Mindanao Brown Dove</t>
  </si>
  <si>
    <t>Phapitreron brunneiceps</t>
  </si>
  <si>
    <r>
      <t>Split from</t>
    </r>
    <r>
      <rPr>
        <i/>
        <sz val="8"/>
        <color indexed="8"/>
        <rFont val="Arial"/>
        <family val="2"/>
      </rPr>
      <t xml:space="preserve"> Phapitreron</t>
    </r>
    <r>
      <rPr>
        <sz val="8"/>
        <color indexed="8"/>
        <rFont val="Arial"/>
        <family val="2"/>
      </rPr>
      <t xml:space="preserve"> </t>
    </r>
    <r>
      <rPr>
        <i/>
        <sz val="8"/>
        <color indexed="8"/>
        <rFont val="Arial"/>
        <family val="2"/>
      </rPr>
      <t xml:space="preserve">cinereiceps. </t>
    </r>
    <r>
      <rPr>
        <sz val="8"/>
        <color indexed="8"/>
        <rFont val="Arial"/>
        <family val="2"/>
      </rPr>
      <t>Now monotypic</t>
    </r>
  </si>
  <si>
    <t>Pink-necked Green Pigeon</t>
  </si>
  <si>
    <t>Pink-necked Green-Pigeon</t>
  </si>
  <si>
    <t>Treron vernans</t>
  </si>
  <si>
    <t>Philippine Green Pigeon</t>
  </si>
  <si>
    <t>Pompadour Green-Pigeon</t>
  </si>
  <si>
    <t>Treron axillaris</t>
  </si>
  <si>
    <r>
      <t>Split from</t>
    </r>
    <r>
      <rPr>
        <i/>
        <sz val="8"/>
        <color indexed="8"/>
        <rFont val="Arial"/>
        <family val="2"/>
      </rPr>
      <t xml:space="preserve"> Treron pompadora.</t>
    </r>
    <r>
      <rPr>
        <sz val="8"/>
        <color indexed="8"/>
        <rFont val="Arial"/>
        <family val="2"/>
      </rPr>
      <t xml:space="preserve">Includes subspecies </t>
    </r>
    <r>
      <rPr>
        <i/>
        <sz val="8"/>
        <color indexed="8"/>
        <rFont val="Arial"/>
        <family val="2"/>
      </rPr>
      <t>amadoni, axillaris, canescens, everetti</t>
    </r>
  </si>
  <si>
    <t>Thick-billed Green Pigeon</t>
  </si>
  <si>
    <t>Thick-billed Green-Pigeon</t>
  </si>
  <si>
    <t>Treron curvirostra</t>
  </si>
  <si>
    <t>Whistling Green Pigeon</t>
  </si>
  <si>
    <t>Whistling Green-Pigeon</t>
  </si>
  <si>
    <t>Treron formosae</t>
  </si>
  <si>
    <t>Flame-breasted Fruit Dove</t>
  </si>
  <si>
    <t>Flame-breasted Fruit-Dove</t>
  </si>
  <si>
    <t>Ptilinopus marchei</t>
  </si>
  <si>
    <t>Cream-breasted Fruit Dove</t>
  </si>
  <si>
    <t>Cream-bellied Fruit-Dove</t>
  </si>
  <si>
    <t>Ptilinopus merrilli</t>
  </si>
  <si>
    <t>Yellow-breasted Fruit Dove</t>
  </si>
  <si>
    <t>Yellow-breasted Fruit-Dove</t>
  </si>
  <si>
    <t>Ptilinopus occipitalis</t>
  </si>
  <si>
    <t>Black-chinned Fruit Dove</t>
  </si>
  <si>
    <t>Black-chinned Fruit-Dove</t>
  </si>
  <si>
    <t>Ptilinopus leclancheri</t>
  </si>
  <si>
    <t>Breeds also on Lan Yu Island, Taiwan and southern Taiwan</t>
  </si>
  <si>
    <t>Superb Fruit Dove</t>
  </si>
  <si>
    <t>Superb Fruit-Dove</t>
  </si>
  <si>
    <t>Ptilinopus superbus</t>
  </si>
  <si>
    <t>SU</t>
  </si>
  <si>
    <t>Black-naped Fruit Dove</t>
  </si>
  <si>
    <t>Black-naped Fruit-Dove</t>
  </si>
  <si>
    <t>Ptilinopus melanospilus</t>
  </si>
  <si>
    <r>
      <t xml:space="preserve">KEN: </t>
    </r>
    <r>
      <rPr>
        <i/>
        <sz val="8"/>
        <color indexed="8"/>
        <rFont val="Arial"/>
        <family val="2"/>
      </rPr>
      <t>Ptilinopus</t>
    </r>
    <r>
      <rPr>
        <sz val="8"/>
        <color indexed="8"/>
        <rFont val="Arial"/>
        <family val="2"/>
      </rPr>
      <t xml:space="preserve"> </t>
    </r>
    <r>
      <rPr>
        <i/>
        <sz val="8"/>
        <color indexed="8"/>
        <rFont val="Arial"/>
        <family val="2"/>
      </rPr>
      <t>melanospila</t>
    </r>
  </si>
  <si>
    <t>Negros Fruit Dove</t>
  </si>
  <si>
    <t>Negros Fruit-Dove</t>
  </si>
  <si>
    <t>Ptilinopus arcanus</t>
  </si>
  <si>
    <t>Negros</t>
  </si>
  <si>
    <t>Known only from one specimen collected on Mount Canlaon, Negros Occidental  in May 1953</t>
  </si>
  <si>
    <t>Pink-bellied Imperial Pigeon</t>
  </si>
  <si>
    <t>Pink-bellied Imperial-Pigeon</t>
  </si>
  <si>
    <t>Ducula poliocephala</t>
  </si>
  <si>
    <t>Mindoro Imperial Pigeon</t>
  </si>
  <si>
    <t>Mindoro Imperial-Pigeon</t>
  </si>
  <si>
    <t>Ducula mindorensis</t>
  </si>
  <si>
    <t>Spotted Imperial Pigeon</t>
  </si>
  <si>
    <t>Spotted Imperial-Pigeon</t>
  </si>
  <si>
    <t>Ducula carola</t>
  </si>
  <si>
    <t>Green Imperial Pigeon</t>
  </si>
  <si>
    <t>Green Imperial-Pigeon</t>
  </si>
  <si>
    <t>Ducula aenea</t>
  </si>
  <si>
    <t>Grey Imperial Pigeon</t>
  </si>
  <si>
    <t>Grey Imperial-Pigeon</t>
  </si>
  <si>
    <t>Ducula pickeringii</t>
  </si>
  <si>
    <t>Breeds also on off-shore islands along coasts of Borneo, and Miangas and Talaud Islands, Indonesia</t>
  </si>
  <si>
    <t>Pied Imperial Pigeon</t>
  </si>
  <si>
    <t>Pied Imperial-Pigeon</t>
  </si>
  <si>
    <t>Ducula bicolor</t>
  </si>
  <si>
    <t>Cuckoos</t>
  </si>
  <si>
    <t>Cuculidae</t>
  </si>
  <si>
    <t>Rufous Coucal</t>
  </si>
  <si>
    <t>Centropus unirufus</t>
  </si>
  <si>
    <t>Black-faced Coucal</t>
  </si>
  <si>
    <t>Centropus melanops</t>
  </si>
  <si>
    <t>Black-hooded Coucal</t>
  </si>
  <si>
    <t>Centropus steerii</t>
  </si>
  <si>
    <t>Greater Coucal</t>
  </si>
  <si>
    <t>Centropus sinensis</t>
  </si>
  <si>
    <t>Philippine Coucal</t>
  </si>
  <si>
    <t>Centropus viridis</t>
  </si>
  <si>
    <t>Lesser Coucal</t>
  </si>
  <si>
    <t>Centropus bengalensis</t>
  </si>
  <si>
    <t>Chestnut-breasted Malkoha</t>
  </si>
  <si>
    <t>Phaenicophaeus curvirostris</t>
  </si>
  <si>
    <t>Rough-crested Malkoha</t>
  </si>
  <si>
    <t>Red-crested Malkoha</t>
  </si>
  <si>
    <t>Dasylophus superciliosus</t>
  </si>
  <si>
    <r>
      <t xml:space="preserve">KEN: </t>
    </r>
    <r>
      <rPr>
        <i/>
        <sz val="8"/>
        <rFont val="Arial"/>
        <family val="2"/>
      </rPr>
      <t>Phaenicophaeus superciliosus</t>
    </r>
  </si>
  <si>
    <t>Scale-feathered Malkoha</t>
  </si>
  <si>
    <t>Dasylophus cumingi</t>
  </si>
  <si>
    <r>
      <t>KEN:</t>
    </r>
    <r>
      <rPr>
        <i/>
        <sz val="8"/>
        <rFont val="Arial"/>
        <family val="2"/>
      </rPr>
      <t xml:space="preserve"> Phaenicophaeus cumingi</t>
    </r>
  </si>
  <si>
    <t>Chestnut-winged Cuckoo</t>
  </si>
  <si>
    <t>Clamator coromandus</t>
  </si>
  <si>
    <t>Jacobin Cuckoo</t>
  </si>
  <si>
    <t>Clamator jacobinus</t>
  </si>
  <si>
    <t>First record of one bird on Dalupiri Island, Babuyan Islands, Cagayan (May 2004)  by Desmond Allen. See Allen, D., Espanola, C., Broad, G. Oliveros, C. and Gonzales, J.C.T. (2006).</t>
  </si>
  <si>
    <t>Asian Koel</t>
  </si>
  <si>
    <t>Common Koel</t>
  </si>
  <si>
    <t>Eudynamys scolopaceus</t>
  </si>
  <si>
    <r>
      <t xml:space="preserve">KEN: </t>
    </r>
    <r>
      <rPr>
        <i/>
        <sz val="8"/>
        <rFont val="Arial"/>
        <family val="2"/>
      </rPr>
      <t>Eudynamys scolopacea</t>
    </r>
  </si>
  <si>
    <t>Channel-billed Cuckoo</t>
  </si>
  <si>
    <t>Scythrops novaehollandiae</t>
  </si>
  <si>
    <t>First record of one adult bird at Aborlan, Palawan (Feb 2011) by Alex Tiongco and Jimmy Chew. Since then one record. See Jensen, A.E., Fisher, T. and Hutchinson, R. (2015)  Forktail 31: 24–36.</t>
  </si>
  <si>
    <t>Violet Cuckoo</t>
  </si>
  <si>
    <t>Chrysococcyx xanthorhynchus</t>
  </si>
  <si>
    <t>Little Bronze Cuckoo</t>
  </si>
  <si>
    <t>Gould's Bronze-Cuckoo</t>
  </si>
  <si>
    <t>Chrysococcyx minutillus</t>
  </si>
  <si>
    <t>Banded Bay Cuckoo</t>
  </si>
  <si>
    <t>Cacomantis sonneratii</t>
  </si>
  <si>
    <t>Plaintive Cuckoo</t>
  </si>
  <si>
    <t>Cacomantis merulinus</t>
  </si>
  <si>
    <t>Rusty-breasted Cuckoo</t>
  </si>
  <si>
    <t>Brush Cuckoo</t>
  </si>
  <si>
    <t>Cacomantis sepulcralis</t>
  </si>
  <si>
    <r>
      <t>Split from</t>
    </r>
    <r>
      <rPr>
        <i/>
        <sz val="8"/>
        <rFont val="Arial"/>
        <family val="2"/>
      </rPr>
      <t xml:space="preserve"> Cacomantis variolosus. </t>
    </r>
    <r>
      <rPr>
        <sz val="8"/>
        <rFont val="Arial"/>
        <family val="2"/>
      </rPr>
      <t xml:space="preserve">Only subspecies </t>
    </r>
    <r>
      <rPr>
        <i/>
        <sz val="8"/>
        <rFont val="Arial"/>
        <family val="2"/>
      </rPr>
      <t xml:space="preserve">sepulcralis </t>
    </r>
    <r>
      <rPr>
        <sz val="8"/>
        <rFont val="Arial"/>
        <family val="2"/>
      </rPr>
      <t>occurs in the Philippines</t>
    </r>
  </si>
  <si>
    <t>Philippine Drongo-Cuckoo</t>
  </si>
  <si>
    <t>Drongo Cuckoo</t>
  </si>
  <si>
    <t>Surniculus velutinus</t>
  </si>
  <si>
    <r>
      <t>Split from</t>
    </r>
    <r>
      <rPr>
        <i/>
        <sz val="8"/>
        <color indexed="8"/>
        <rFont val="Arial"/>
        <family val="2"/>
      </rPr>
      <t xml:space="preserve"> Surniculus lugubris. </t>
    </r>
    <r>
      <rPr>
        <sz val="8"/>
        <color indexed="8"/>
        <rFont val="Arial"/>
        <family val="2"/>
      </rPr>
      <t xml:space="preserve">Includes subspecies </t>
    </r>
    <r>
      <rPr>
        <i/>
        <sz val="8"/>
        <color indexed="8"/>
        <rFont val="Arial"/>
        <family val="2"/>
      </rPr>
      <t>chalybaeus, velutinus, suluensis</t>
    </r>
  </si>
  <si>
    <t>Square-tailed Drongo-Cuckoo</t>
  </si>
  <si>
    <t>Surniculus lugubris</t>
  </si>
  <si>
    <r>
      <t xml:space="preserve">Only subspecies </t>
    </r>
    <r>
      <rPr>
        <i/>
        <sz val="8"/>
        <color indexed="8"/>
        <rFont val="Arial"/>
        <family val="2"/>
      </rPr>
      <t xml:space="preserve">brachyurus </t>
    </r>
    <r>
      <rPr>
        <sz val="8"/>
        <color indexed="8"/>
        <rFont val="Arial"/>
        <family val="2"/>
      </rPr>
      <t>occurs in the Philippines (Palawan)</t>
    </r>
  </si>
  <si>
    <t>Large Hawk-Cuckoo</t>
  </si>
  <si>
    <t>Hierococcyx sparverioides</t>
  </si>
  <si>
    <t>Philippine Hawk-Cuckoo</t>
  </si>
  <si>
    <t>Hodgson's Hawk-Cuckoo</t>
  </si>
  <si>
    <t>Hierococcyx pectoralis</t>
  </si>
  <si>
    <r>
      <rPr>
        <sz val="8"/>
        <rFont val="Arial"/>
        <family val="2"/>
      </rPr>
      <t>Split from</t>
    </r>
    <r>
      <rPr>
        <i/>
        <sz val="8"/>
        <rFont val="Arial"/>
        <family val="2"/>
      </rPr>
      <t xml:space="preserve"> Cuculus fugax. </t>
    </r>
    <r>
      <rPr>
        <sz val="8"/>
        <rFont val="Arial"/>
        <family val="2"/>
      </rPr>
      <t>Monotypic</t>
    </r>
  </si>
  <si>
    <t>Indian Cuckoo</t>
  </si>
  <si>
    <t>Cuculus micropterus</t>
  </si>
  <si>
    <t>Himalayan Cuckoo</t>
  </si>
  <si>
    <t>Oriental Cuckoo</t>
  </si>
  <si>
    <t>Cuculus saturatus</t>
  </si>
  <si>
    <t>Now monotypic</t>
  </si>
  <si>
    <t>Cuculus optatus</t>
  </si>
  <si>
    <r>
      <t xml:space="preserve">Split from </t>
    </r>
    <r>
      <rPr>
        <i/>
        <sz val="8"/>
        <color indexed="8"/>
        <rFont val="Arial"/>
        <family val="2"/>
      </rPr>
      <t xml:space="preserve">Cuculus saturatus. </t>
    </r>
    <r>
      <rPr>
        <sz val="8"/>
        <color indexed="8"/>
        <rFont val="Arial"/>
        <family val="2"/>
      </rPr>
      <t>Monotypic</t>
    </r>
  </si>
  <si>
    <t>Barn Owls</t>
  </si>
  <si>
    <t>Tytonidae</t>
  </si>
  <si>
    <t>Eastern Grass Owl</t>
  </si>
  <si>
    <t>Grass Owl</t>
  </si>
  <si>
    <t>Tyto longimembris</t>
  </si>
  <si>
    <r>
      <t xml:space="preserve">Split from </t>
    </r>
    <r>
      <rPr>
        <i/>
        <sz val="8"/>
        <color indexed="8"/>
        <rFont val="Arial"/>
        <family val="2"/>
      </rPr>
      <t xml:space="preserve">Tyto capensis. </t>
    </r>
    <r>
      <rPr>
        <sz val="8"/>
        <color indexed="8"/>
        <rFont val="Arial"/>
        <family val="2"/>
      </rPr>
      <t xml:space="preserve">Only subspecies </t>
    </r>
    <r>
      <rPr>
        <i/>
        <sz val="8"/>
        <color indexed="8"/>
        <rFont val="Arial"/>
        <family val="2"/>
      </rPr>
      <t>amauronota</t>
    </r>
    <r>
      <rPr>
        <sz val="8"/>
        <color indexed="8"/>
        <rFont val="Arial"/>
        <family val="2"/>
      </rPr>
      <t xml:space="preserve"> occurs in the Philippines</t>
    </r>
  </si>
  <si>
    <t>Owls</t>
  </si>
  <si>
    <t>Strigidae</t>
  </si>
  <si>
    <t>Giant Scops Owl</t>
  </si>
  <si>
    <t>Giant Scops-Owl</t>
  </si>
  <si>
    <t>Otus gurneyi</t>
  </si>
  <si>
    <r>
      <t xml:space="preserve">KEN: </t>
    </r>
    <r>
      <rPr>
        <i/>
        <sz val="8"/>
        <color indexed="8"/>
        <rFont val="Arial"/>
        <family val="2"/>
      </rPr>
      <t>Mimizuku gurneyi</t>
    </r>
  </si>
  <si>
    <t>Palawan Scops Owl</t>
  </si>
  <si>
    <t>Palawan Scops-Owl</t>
  </si>
  <si>
    <t>Otus fuliginosus</t>
  </si>
  <si>
    <t>Philippine Scops Owl</t>
  </si>
  <si>
    <t>Philippine Scops-Owl</t>
  </si>
  <si>
    <t>Otus megalotis</t>
  </si>
  <si>
    <r>
      <t xml:space="preserve">KEN: </t>
    </r>
    <r>
      <rPr>
        <i/>
        <sz val="8"/>
        <color indexed="8"/>
        <rFont val="Arial"/>
        <family val="2"/>
      </rPr>
      <t xml:space="preserve">Otus megalotis. </t>
    </r>
    <r>
      <rPr>
        <sz val="8"/>
        <color indexed="8"/>
        <rFont val="Arial"/>
        <family val="2"/>
      </rPr>
      <t>Now monotypic</t>
    </r>
  </si>
  <si>
    <t>Everett's Scops Owl</t>
  </si>
  <si>
    <t>Otus everetti</t>
  </si>
  <si>
    <r>
      <t xml:space="preserve">Split from </t>
    </r>
    <r>
      <rPr>
        <i/>
        <sz val="8"/>
        <color indexed="8"/>
        <rFont val="Arial"/>
        <family val="2"/>
      </rPr>
      <t>Otus megalotis.</t>
    </r>
    <r>
      <rPr>
        <sz val="8"/>
        <color indexed="8"/>
        <rFont val="Arial"/>
        <family val="2"/>
      </rPr>
      <t xml:space="preserve"> Monotypic</t>
    </r>
  </si>
  <si>
    <t>Negros Scops Owl</t>
  </si>
  <si>
    <t>Otus nigrorum</t>
  </si>
  <si>
    <r>
      <t xml:space="preserve">Split from </t>
    </r>
    <r>
      <rPr>
        <i/>
        <sz val="8"/>
        <color indexed="8"/>
        <rFont val="Arial"/>
        <family val="2"/>
      </rPr>
      <t xml:space="preserve">Otus megalotis. </t>
    </r>
    <r>
      <rPr>
        <sz val="8"/>
        <color indexed="8"/>
        <rFont val="Arial"/>
        <family val="2"/>
      </rPr>
      <t>Monotypic</t>
    </r>
  </si>
  <si>
    <t>Mindanao Scops Owl</t>
  </si>
  <si>
    <t>Mindanao Scops-Owl</t>
  </si>
  <si>
    <t>Otus mirus</t>
  </si>
  <si>
    <t>Mindanao</t>
  </si>
  <si>
    <t>Luzon Scops Owl</t>
  </si>
  <si>
    <t>Luzon Scops-Owl</t>
  </si>
  <si>
    <t>Otus longicornis</t>
  </si>
  <si>
    <t>Mindoro Scops Owl</t>
  </si>
  <si>
    <t>Mindoro Scops-Owl</t>
  </si>
  <si>
    <t>Otus mindorensis</t>
  </si>
  <si>
    <t>Oriental Scops Owl</t>
  </si>
  <si>
    <t>Otus sunia</t>
  </si>
  <si>
    <t>11 November 2016: One resting on the Galoc Oil Rig, 56km from Coron, Palawan was photographed by Kim Pagente</t>
  </si>
  <si>
    <t>Mantanani Scops Owl</t>
  </si>
  <si>
    <t>Mantanani Scops-Owl</t>
  </si>
  <si>
    <t>Otus mantananensis</t>
  </si>
  <si>
    <t>Also breeds on islets off Sabah, Malaysia</t>
  </si>
  <si>
    <t>Ryukyu Scops Owl</t>
  </si>
  <si>
    <t>Ryukyu Scops-Owl</t>
  </si>
  <si>
    <t>Otus elegans</t>
  </si>
  <si>
    <t>Philippine Eagle-Owl</t>
  </si>
  <si>
    <t>Bubo philippensis</t>
  </si>
  <si>
    <t>Spotted Wood Owl</t>
  </si>
  <si>
    <t>Spotted Wood-Owl</t>
  </si>
  <si>
    <t>Strix seloputo</t>
  </si>
  <si>
    <t>Brown Hawk-Owl</t>
  </si>
  <si>
    <t>Ninox scutulata</t>
  </si>
  <si>
    <r>
      <t xml:space="preserve">Only subspecies </t>
    </r>
    <r>
      <rPr>
        <i/>
        <sz val="8"/>
        <color indexed="8"/>
        <rFont val="Arial"/>
        <family val="2"/>
      </rPr>
      <t xml:space="preserve">palawanensis </t>
    </r>
    <r>
      <rPr>
        <sz val="8"/>
        <color indexed="8"/>
        <rFont val="Arial"/>
        <family val="2"/>
      </rPr>
      <t>occurs in the Philippines (Palawan)</t>
    </r>
  </si>
  <si>
    <t>Northern Boobook</t>
  </si>
  <si>
    <t>Ninox japonica</t>
  </si>
  <si>
    <r>
      <t xml:space="preserve">Split from </t>
    </r>
    <r>
      <rPr>
        <i/>
        <sz val="8"/>
        <color indexed="8"/>
        <rFont val="Arial"/>
        <family val="2"/>
      </rPr>
      <t>Ninox scutulata.</t>
    </r>
    <r>
      <rPr>
        <sz val="8"/>
        <color indexed="8"/>
        <rFont val="Arial"/>
        <family val="2"/>
      </rPr>
      <t xml:space="preserve">Subspecies </t>
    </r>
    <r>
      <rPr>
        <i/>
        <sz val="8"/>
        <color indexed="8"/>
        <rFont val="Arial"/>
        <family val="2"/>
      </rPr>
      <t xml:space="preserve">florensis </t>
    </r>
    <r>
      <rPr>
        <sz val="8"/>
        <color indexed="8"/>
        <rFont val="Arial"/>
        <family val="2"/>
      </rPr>
      <t xml:space="preserve">and </t>
    </r>
    <r>
      <rPr>
        <i/>
        <sz val="8"/>
        <color indexed="8"/>
        <rFont val="Arial"/>
        <family val="2"/>
      </rPr>
      <t xml:space="preserve">japonica </t>
    </r>
    <r>
      <rPr>
        <sz val="8"/>
        <color indexed="8"/>
        <rFont val="Arial"/>
        <family val="2"/>
      </rPr>
      <t xml:space="preserve">are non-breeding visitors, </t>
    </r>
    <r>
      <rPr>
        <i/>
        <sz val="8"/>
        <color indexed="8"/>
        <rFont val="Arial"/>
        <family val="2"/>
      </rPr>
      <t xml:space="preserve">totogo </t>
    </r>
    <r>
      <rPr>
        <sz val="8"/>
        <color indexed="8"/>
        <rFont val="Arial"/>
        <family val="2"/>
      </rPr>
      <t>is resident in the Babuyan Islands</t>
    </r>
  </si>
  <si>
    <t>Chocolate Boobook</t>
  </si>
  <si>
    <t>Ninox randi</t>
  </si>
  <si>
    <r>
      <t xml:space="preserve">Split from </t>
    </r>
    <r>
      <rPr>
        <i/>
        <sz val="8"/>
        <color indexed="8"/>
        <rFont val="Arial"/>
        <family val="2"/>
      </rPr>
      <t xml:space="preserve">Ninox scutulata. </t>
    </r>
    <r>
      <rPr>
        <sz val="8"/>
        <color indexed="8"/>
        <rFont val="Arial"/>
        <family val="2"/>
      </rPr>
      <t>Monotypic. Also recorded on Talaud Island, Indonesia (see King, B. 2002)</t>
    </r>
  </si>
  <si>
    <t>Luzon Hawk-Owl</t>
  </si>
  <si>
    <t>Philippine Hawk-Owl</t>
  </si>
  <si>
    <t>Ninox philippensis</t>
  </si>
  <si>
    <r>
      <t xml:space="preserve">Includes subspecies </t>
    </r>
    <r>
      <rPr>
        <i/>
        <sz val="8"/>
        <color indexed="8"/>
        <rFont val="Arial"/>
        <family val="2"/>
      </rPr>
      <t xml:space="preserve">philippensis, ticaoensis, centralis </t>
    </r>
    <r>
      <rPr>
        <sz val="8"/>
        <color indexed="8"/>
        <rFont val="Arial"/>
        <family val="2"/>
      </rPr>
      <t xml:space="preserve">and </t>
    </r>
    <r>
      <rPr>
        <i/>
        <sz val="8"/>
        <color indexed="8"/>
        <rFont val="Arial"/>
        <family val="2"/>
      </rPr>
      <t>proxima</t>
    </r>
  </si>
  <si>
    <t>Mindanao Hawk-Owl</t>
  </si>
  <si>
    <t>Ninox spilocephala</t>
  </si>
  <si>
    <r>
      <t>Split from</t>
    </r>
    <r>
      <rPr>
        <i/>
        <sz val="8"/>
        <color indexed="8"/>
        <rFont val="Arial"/>
        <family val="2"/>
      </rPr>
      <t xml:space="preserve"> Ninox</t>
    </r>
    <r>
      <rPr>
        <sz val="8"/>
        <color indexed="8"/>
        <rFont val="Arial"/>
        <family val="2"/>
      </rPr>
      <t xml:space="preserve"> </t>
    </r>
    <r>
      <rPr>
        <i/>
        <sz val="8"/>
        <color indexed="8"/>
        <rFont val="Arial"/>
        <family val="2"/>
      </rPr>
      <t xml:space="preserve">philippensis. </t>
    </r>
    <r>
      <rPr>
        <sz val="8"/>
        <color indexed="8"/>
        <rFont val="Arial"/>
        <family val="2"/>
      </rPr>
      <t>Monotypic</t>
    </r>
  </si>
  <si>
    <t>Mindoro Hawk-Owl</t>
  </si>
  <si>
    <t>Ninox mindorensis</t>
  </si>
  <si>
    <r>
      <t xml:space="preserve">Split from </t>
    </r>
    <r>
      <rPr>
        <i/>
        <sz val="8"/>
        <color indexed="8"/>
        <rFont val="Arial"/>
        <family val="2"/>
      </rPr>
      <t xml:space="preserve">Ninox philippensis. </t>
    </r>
    <r>
      <rPr>
        <sz val="8"/>
        <color indexed="8"/>
        <rFont val="Arial"/>
        <family val="2"/>
      </rPr>
      <t>Monotypic</t>
    </r>
  </si>
  <si>
    <t>Romblon Hawk-Owl</t>
  </si>
  <si>
    <t>Ninox spilonota</t>
  </si>
  <si>
    <t>Romblon (Greater)</t>
  </si>
  <si>
    <r>
      <t xml:space="preserve">Split from </t>
    </r>
    <r>
      <rPr>
        <i/>
        <sz val="8"/>
        <color indexed="8"/>
        <rFont val="Arial"/>
        <family val="2"/>
      </rPr>
      <t xml:space="preserve">Ninox philippensis. </t>
    </r>
    <r>
      <rPr>
        <sz val="8"/>
        <color indexed="8"/>
        <rFont val="Arial"/>
        <family val="2"/>
      </rPr>
      <t xml:space="preserve">Includes subspecies </t>
    </r>
    <r>
      <rPr>
        <i/>
        <sz val="8"/>
        <color indexed="8"/>
        <rFont val="Arial"/>
        <family val="2"/>
      </rPr>
      <t>spinolota</t>
    </r>
    <r>
      <rPr>
        <sz val="8"/>
        <color indexed="8"/>
        <rFont val="Arial"/>
        <family val="2"/>
      </rPr>
      <t xml:space="preserve">and </t>
    </r>
    <r>
      <rPr>
        <i/>
        <sz val="8"/>
        <color indexed="8"/>
        <rFont val="Arial"/>
        <family val="2"/>
      </rPr>
      <t>fisheri; fisheri</t>
    </r>
    <r>
      <rPr>
        <sz val="8"/>
        <color indexed="8"/>
        <rFont val="Arial"/>
        <family val="2"/>
      </rPr>
      <t xml:space="preserve"> being a newly described taxon from Tablas</t>
    </r>
  </si>
  <si>
    <t>Cebu Hawk-Owl</t>
  </si>
  <si>
    <t>Ninox rumseyi</t>
  </si>
  <si>
    <t>Cebu</t>
  </si>
  <si>
    <r>
      <t>See Rasmussen</t>
    </r>
    <r>
      <rPr>
        <i/>
        <sz val="8"/>
        <rFont val="Arial"/>
        <family val="2"/>
      </rPr>
      <t xml:space="preserve"> et al.</t>
    </r>
    <r>
      <rPr>
        <sz val="8"/>
        <rFont val="Arial"/>
        <family val="2"/>
      </rPr>
      <t xml:space="preserve"> (2012)</t>
    </r>
  </si>
  <si>
    <t>Camiguin Hawk-Owl</t>
  </si>
  <si>
    <t>Ninox leventisi</t>
  </si>
  <si>
    <t>Camiguin Sur</t>
  </si>
  <si>
    <t>Sulu Hawk-Owl</t>
  </si>
  <si>
    <t>Ninox reyi</t>
  </si>
  <si>
    <t>Sulu (Greater)</t>
  </si>
  <si>
    <r>
      <t xml:space="preserve">Split from </t>
    </r>
    <r>
      <rPr>
        <i/>
        <sz val="8"/>
        <color indexed="8"/>
        <rFont val="Arial"/>
        <family val="2"/>
      </rPr>
      <t>Ninox philippensis</t>
    </r>
    <r>
      <rPr>
        <sz val="8"/>
        <color indexed="8"/>
        <rFont val="Arial"/>
        <family val="2"/>
      </rPr>
      <t>. Monotypic</t>
    </r>
  </si>
  <si>
    <t>Short-eared Owl</t>
  </si>
  <si>
    <t>Asio flammeus</t>
  </si>
  <si>
    <t>Frogmouths</t>
  </si>
  <si>
    <t>Podargidae</t>
  </si>
  <si>
    <t>Philippine Frogmouth</t>
  </si>
  <si>
    <t>Batrachostomus septimus</t>
  </si>
  <si>
    <t>Palawan Frogmouth</t>
  </si>
  <si>
    <t>Javan Frogmouth</t>
  </si>
  <si>
    <t>Batrachostomus chaseni</t>
  </si>
  <si>
    <t>Palawan (Greater)</t>
  </si>
  <si>
    <r>
      <t xml:space="preserve">Split from </t>
    </r>
    <r>
      <rPr>
        <i/>
        <sz val="8"/>
        <color indexed="8"/>
        <rFont val="Arial"/>
        <family val="2"/>
      </rPr>
      <t>Batrachostomus</t>
    </r>
    <r>
      <rPr>
        <sz val="8"/>
        <color indexed="8"/>
        <rFont val="Arial"/>
        <family val="2"/>
      </rPr>
      <t xml:space="preserve"> </t>
    </r>
    <r>
      <rPr>
        <i/>
        <sz val="8"/>
        <color indexed="8"/>
        <rFont val="Arial"/>
        <family val="2"/>
      </rPr>
      <t>javensis</t>
    </r>
  </si>
  <si>
    <t>Nightjars</t>
  </si>
  <si>
    <t>Caprimulgidae</t>
  </si>
  <si>
    <t>Great Eared Nightjar</t>
  </si>
  <si>
    <t>Lyncornis macrotis</t>
  </si>
  <si>
    <r>
      <rPr>
        <sz val="8"/>
        <rFont val="Arial"/>
        <family val="2"/>
      </rPr>
      <t xml:space="preserve">KEN: </t>
    </r>
    <r>
      <rPr>
        <i/>
        <sz val="8"/>
        <rFont val="Arial"/>
        <family val="2"/>
      </rPr>
      <t>Eurostopodus macrotis</t>
    </r>
  </si>
  <si>
    <t>Grey Nightjar</t>
  </si>
  <si>
    <t>Caprimulgus jotaka</t>
  </si>
  <si>
    <r>
      <t xml:space="preserve">Split from </t>
    </r>
    <r>
      <rPr>
        <i/>
        <sz val="8"/>
        <rFont val="Arial"/>
        <family val="2"/>
      </rPr>
      <t xml:space="preserve">Caprimulgus indicus. </t>
    </r>
    <r>
      <rPr>
        <sz val="8"/>
        <rFont val="Arial"/>
        <family val="2"/>
      </rPr>
      <t xml:space="preserve">Subspecies </t>
    </r>
    <r>
      <rPr>
        <i/>
        <sz val="8"/>
        <rFont val="Arial"/>
        <family val="2"/>
      </rPr>
      <t xml:space="preserve">jotaka </t>
    </r>
    <r>
      <rPr>
        <sz val="8"/>
        <rFont val="Arial"/>
        <family val="2"/>
      </rPr>
      <t>recorded in the Philippines</t>
    </r>
  </si>
  <si>
    <t>Large-tailed Nightjar</t>
  </si>
  <si>
    <t>Caprimulgus macrurus</t>
  </si>
  <si>
    <t>Philippine Nightjar</t>
  </si>
  <si>
    <t>Caprimulgus manillensis</t>
  </si>
  <si>
    <t>Savanna Nightjar</t>
  </si>
  <si>
    <t>Caprimulgus affinis</t>
  </si>
  <si>
    <t>Treeswifts</t>
  </si>
  <si>
    <t>Hemiprocnidae</t>
  </si>
  <si>
    <t>Grey-rumped Treeswift</t>
  </si>
  <si>
    <t>Hemiprocne longipennis</t>
  </si>
  <si>
    <t>Whiskered Treeswift</t>
  </si>
  <si>
    <t>Hemiprocne comata</t>
  </si>
  <si>
    <t>Swifts</t>
  </si>
  <si>
    <t>Apodidae</t>
  </si>
  <si>
    <t>Glossy Swiftlet</t>
  </si>
  <si>
    <t>Pygmy Swiftlet</t>
  </si>
  <si>
    <t>Collocalia troglodytes</t>
  </si>
  <si>
    <t>Philippine Swiftlet</t>
  </si>
  <si>
    <t>Aerodramus mearnsi</t>
  </si>
  <si>
    <r>
      <t xml:space="preserve">KEN: </t>
    </r>
    <r>
      <rPr>
        <i/>
        <sz val="8"/>
        <color indexed="8"/>
        <rFont val="Arial"/>
        <family val="2"/>
      </rPr>
      <t>Collocalia mearnsi</t>
    </r>
  </si>
  <si>
    <t>Whitehead's Swiftlet</t>
  </si>
  <si>
    <t>Aerodramus whiteheadi</t>
  </si>
  <si>
    <r>
      <t xml:space="preserve">KEN: </t>
    </r>
    <r>
      <rPr>
        <i/>
        <sz val="8"/>
        <color indexed="8"/>
        <rFont val="Arial"/>
        <family val="2"/>
      </rPr>
      <t>Collocalia whiteheadi</t>
    </r>
  </si>
  <si>
    <t>Mossy-nest Swiftlet</t>
  </si>
  <si>
    <t>Aerodramus salangana</t>
  </si>
  <si>
    <r>
      <t xml:space="preserve">KEN: </t>
    </r>
    <r>
      <rPr>
        <i/>
        <sz val="8"/>
        <color indexed="8"/>
        <rFont val="Arial"/>
        <family val="2"/>
      </rPr>
      <t>Collocalia salangana</t>
    </r>
  </si>
  <si>
    <t>Ameline Swiftlet</t>
  </si>
  <si>
    <t>Island Swiflet</t>
  </si>
  <si>
    <t>Aerodramus amelis</t>
  </si>
  <si>
    <r>
      <t xml:space="preserve">Split from </t>
    </r>
    <r>
      <rPr>
        <i/>
        <sz val="8"/>
        <color indexed="8"/>
        <rFont val="Arial"/>
        <family val="2"/>
      </rPr>
      <t xml:space="preserve">Collocalia vanikorensis. </t>
    </r>
    <r>
      <rPr>
        <sz val="8"/>
        <color indexed="8"/>
        <rFont val="Arial"/>
        <family val="2"/>
      </rPr>
      <t xml:space="preserve">Includes subspecies </t>
    </r>
    <r>
      <rPr>
        <i/>
        <sz val="8"/>
        <color indexed="8"/>
        <rFont val="Arial"/>
        <family val="2"/>
      </rPr>
      <t>palawanensis</t>
    </r>
  </si>
  <si>
    <t>Black-nest Swiftlet</t>
  </si>
  <si>
    <t>Aerodramus maximus</t>
  </si>
  <si>
    <r>
      <t xml:space="preserve">KEN: </t>
    </r>
    <r>
      <rPr>
        <i/>
        <sz val="8"/>
        <color indexed="8"/>
        <rFont val="Arial"/>
        <family val="2"/>
      </rPr>
      <t>Collocalia maximus</t>
    </r>
  </si>
  <si>
    <t>Germain's Swiftlet</t>
  </si>
  <si>
    <t>Edible-nest Swiftlet</t>
  </si>
  <si>
    <t>Aerodramus germani</t>
  </si>
  <si>
    <r>
      <t xml:space="preserve">Split from </t>
    </r>
    <r>
      <rPr>
        <i/>
        <sz val="8"/>
        <color indexed="8"/>
        <rFont val="Arial"/>
        <family val="2"/>
      </rPr>
      <t>Collocalia fuciphagus.</t>
    </r>
    <r>
      <rPr>
        <sz val="8"/>
        <color indexed="8"/>
        <rFont val="Arial"/>
        <family val="2"/>
      </rPr>
      <t xml:space="preserve"> Monotypic</t>
    </r>
  </si>
  <si>
    <t>Philippine Spine-tailed Swift</t>
  </si>
  <si>
    <t>Philippine Needletail</t>
  </si>
  <si>
    <t>Mearnsia picina</t>
  </si>
  <si>
    <t>White-throated Needletail</t>
  </si>
  <si>
    <t>Hirundapus caudacutus</t>
  </si>
  <si>
    <t>First record of one bird at Hill 394, Subic, Zambales (April 2009) by Taweewat Supindham. Since then two records. See Jensen, A.E., Fisher, T. and Hutchinson, R. (2015) FORKTAIL 31: 24–36.</t>
  </si>
  <si>
    <t>Brown-backed Needletail</t>
  </si>
  <si>
    <t>Hirundapus giganteus</t>
  </si>
  <si>
    <t>Purple Needletail</t>
  </si>
  <si>
    <t>Hirundapus celebensis</t>
  </si>
  <si>
    <t>Asian Palm Swift</t>
  </si>
  <si>
    <t>Asian Palm-Swift</t>
  </si>
  <si>
    <t>Cypsiurus balasiensis</t>
  </si>
  <si>
    <t>Pacific Swift</t>
  </si>
  <si>
    <t>Fork-tailed Swift</t>
  </si>
  <si>
    <t>Apus pacificus</t>
  </si>
  <si>
    <t>House Swift</t>
  </si>
  <si>
    <t>Apus nipalensis</t>
  </si>
  <si>
    <r>
      <t xml:space="preserve">Split from </t>
    </r>
    <r>
      <rPr>
        <i/>
        <sz val="8"/>
        <color indexed="8"/>
        <rFont val="Arial"/>
        <family val="2"/>
      </rPr>
      <t xml:space="preserve">Apus affiinis. </t>
    </r>
    <r>
      <rPr>
        <sz val="8"/>
        <color indexed="8"/>
        <rFont val="Arial"/>
        <family val="2"/>
      </rPr>
      <t xml:space="preserve">Subspecies </t>
    </r>
    <r>
      <rPr>
        <i/>
        <sz val="8"/>
        <color indexed="8"/>
        <rFont val="Arial"/>
        <family val="2"/>
      </rPr>
      <t>nipalensis</t>
    </r>
    <r>
      <rPr>
        <sz val="8"/>
        <color indexed="8"/>
        <rFont val="Arial"/>
        <family val="2"/>
      </rPr>
      <t xml:space="preserve"> occurs in the Philippines</t>
    </r>
  </si>
  <si>
    <t>Trogons</t>
  </si>
  <si>
    <t>Trogonidae</t>
  </si>
  <si>
    <t>Philippine Trogon</t>
  </si>
  <si>
    <t>Harpactes ardens</t>
  </si>
  <si>
    <t>Rollers</t>
  </si>
  <si>
    <t>Coraciidae</t>
  </si>
  <si>
    <t>Oriental Dollarbird</t>
  </si>
  <si>
    <t>Dollarbird</t>
  </si>
  <si>
    <t>Eurystomus orientalis</t>
  </si>
  <si>
    <t>Kingfishers</t>
  </si>
  <si>
    <t>Alcedinidae</t>
  </si>
  <si>
    <t>Spotted Wood Kingfisher</t>
  </si>
  <si>
    <t>Spotted Wood-Kingfisher</t>
  </si>
  <si>
    <t>Actenoides lindsayi</t>
  </si>
  <si>
    <t>Blue-capped Wood Kingfisher</t>
  </si>
  <si>
    <t>Blue-capped Wood-Kingfisher</t>
  </si>
  <si>
    <t>Actenoides hombroni</t>
  </si>
  <si>
    <t>IOC: Hombron's Kingfisher</t>
  </si>
  <si>
    <t>Stork-billed Kingfisher</t>
  </si>
  <si>
    <t>Pelargopsis capensis</t>
  </si>
  <si>
    <r>
      <t xml:space="preserve">KEN: </t>
    </r>
    <r>
      <rPr>
        <i/>
        <sz val="8"/>
        <color indexed="8"/>
        <rFont val="Arial"/>
        <family val="2"/>
      </rPr>
      <t>Halcyon capensis</t>
    </r>
  </si>
  <si>
    <t>Ruddy Kingfisher</t>
  </si>
  <si>
    <t>Halcyon coromanda</t>
  </si>
  <si>
    <t>White-throated Kingfisher</t>
  </si>
  <si>
    <t>Halcyon smyrnensis</t>
  </si>
  <si>
    <t>Black-capped Kingfisher</t>
  </si>
  <si>
    <t>Halcyon pileata</t>
  </si>
  <si>
    <t>Rufous-lored Kingfisher</t>
  </si>
  <si>
    <t>Todiramphus winchelli</t>
  </si>
  <si>
    <r>
      <t xml:space="preserve">KEN: </t>
    </r>
    <r>
      <rPr>
        <i/>
        <sz val="8"/>
        <color indexed="8"/>
        <rFont val="Arial"/>
        <family val="2"/>
      </rPr>
      <t xml:space="preserve">Halcyon winchelli. </t>
    </r>
    <r>
      <rPr>
        <sz val="8"/>
        <color indexed="8"/>
        <rFont val="Arial"/>
        <family val="2"/>
      </rPr>
      <t>IOC: Winchell's Kingfisher</t>
    </r>
  </si>
  <si>
    <t>Collared Kingfisher</t>
  </si>
  <si>
    <t>White-collared Kingfisher</t>
  </si>
  <si>
    <t>Todiramphus chloris</t>
  </si>
  <si>
    <r>
      <t xml:space="preserve">KEN: </t>
    </r>
    <r>
      <rPr>
        <i/>
        <sz val="8"/>
        <color indexed="8"/>
        <rFont val="Arial"/>
        <family val="2"/>
      </rPr>
      <t>Halcyon chloris</t>
    </r>
  </si>
  <si>
    <t>Sacred Kingfisher</t>
  </si>
  <si>
    <t>Todiramphus sanctus</t>
  </si>
  <si>
    <t>8 September 2016: One photographed by Denjo Perez at Brgy Buayan, General Santos  City, South Cotabato, Mindanao</t>
  </si>
  <si>
    <t>Blue-eared Kingfisher</t>
  </si>
  <si>
    <t>Alcedo meninting</t>
  </si>
  <si>
    <t>Common Kingfisher</t>
  </si>
  <si>
    <t>Alcedo atthis</t>
  </si>
  <si>
    <t>Oriental Dwarf Kingfisher</t>
  </si>
  <si>
    <t>Oriental Dwarf-Kingfisher</t>
  </si>
  <si>
    <t>Ceyx erithaca</t>
  </si>
  <si>
    <r>
      <t>KEN:</t>
    </r>
    <r>
      <rPr>
        <i/>
        <sz val="8"/>
        <color indexed="8"/>
        <rFont val="Arial"/>
        <family val="2"/>
      </rPr>
      <t xml:space="preserve"> Ceyx erithacus</t>
    </r>
    <r>
      <rPr>
        <sz val="8"/>
        <color indexed="8"/>
        <rFont val="Arial"/>
        <family val="2"/>
      </rPr>
      <t xml:space="preserve">. Subspecies </t>
    </r>
    <r>
      <rPr>
        <i/>
        <sz val="8"/>
        <color indexed="8"/>
        <rFont val="Arial"/>
        <family val="2"/>
      </rPr>
      <t>motleyi</t>
    </r>
    <r>
      <rPr>
        <sz val="8"/>
        <color indexed="8"/>
        <rFont val="Arial"/>
        <family val="2"/>
      </rPr>
      <t xml:space="preserve"> recorded in Philippines (Palawan)</t>
    </r>
  </si>
  <si>
    <t>Philippine Dwarf Kingfisher</t>
  </si>
  <si>
    <t>Philippine Dwarf-Kingfisher</t>
  </si>
  <si>
    <t>Ceyx melanurus</t>
  </si>
  <si>
    <t>Dimorphic Dwarf Kingfisher</t>
  </si>
  <si>
    <t>Variable Dwarf-Kingfisher</t>
  </si>
  <si>
    <t xml:space="preserve">Ceyx margarethae </t>
  </si>
  <si>
    <r>
      <t xml:space="preserve">Split from </t>
    </r>
    <r>
      <rPr>
        <i/>
        <sz val="8"/>
        <color indexed="8"/>
        <rFont val="Arial"/>
        <family val="2"/>
      </rPr>
      <t>Ceyx lepidus</t>
    </r>
  </si>
  <si>
    <t>Indigo-banded Kingfisher</t>
  </si>
  <si>
    <t>Ceyx cyanopectus</t>
  </si>
  <si>
    <r>
      <t xml:space="preserve">KEN: </t>
    </r>
    <r>
      <rPr>
        <i/>
        <sz val="8"/>
        <color indexed="8"/>
        <rFont val="Arial"/>
        <family val="2"/>
      </rPr>
      <t>Alcedo cyanopecta</t>
    </r>
  </si>
  <si>
    <t>Southern Silvery Kingfisher</t>
  </si>
  <si>
    <t>Silvery Kingfisher</t>
  </si>
  <si>
    <t>Ceyx argentatus</t>
  </si>
  <si>
    <t>Northern Silvery Kingfisher</t>
  </si>
  <si>
    <t>Ceyx flumenicola</t>
  </si>
  <si>
    <r>
      <t xml:space="preserve">KEN: </t>
    </r>
    <r>
      <rPr>
        <i/>
        <sz val="8"/>
        <color indexed="8"/>
        <rFont val="Arial"/>
        <family val="2"/>
      </rPr>
      <t>Alcedo argentata</t>
    </r>
  </si>
  <si>
    <t>Bee-eaters</t>
  </si>
  <si>
    <t>Meropidae</t>
  </si>
  <si>
    <t>Blue-tailed Bee-eater</t>
  </si>
  <si>
    <t>Merops philippinus</t>
  </si>
  <si>
    <t>Blue-throated Bee-eater</t>
  </si>
  <si>
    <t>Merops viridis</t>
  </si>
  <si>
    <t>Hoopoes</t>
  </si>
  <si>
    <t>Upupidae</t>
  </si>
  <si>
    <t>Eurasian Hoopoe</t>
  </si>
  <si>
    <t>Hoopoe</t>
  </si>
  <si>
    <t>Upupa epops</t>
  </si>
  <si>
    <t>Hornbills</t>
  </si>
  <si>
    <t>Bucerotidae</t>
  </si>
  <si>
    <t>Rufous Hornbill</t>
  </si>
  <si>
    <t>Buceros hydrocorax</t>
  </si>
  <si>
    <t>Palawan Hornbill</t>
  </si>
  <si>
    <t>Anthracoceros marchei</t>
  </si>
  <si>
    <t>Sulu Hornbill</t>
  </si>
  <si>
    <t>Anthracoceros montani</t>
  </si>
  <si>
    <t>Walden's Hornbill</t>
  </si>
  <si>
    <t>Rhabdotorrhinus waldeni</t>
  </si>
  <si>
    <t>Writhed Hornbill</t>
  </si>
  <si>
    <t>Rhabdotorrhinus leucocephalus</t>
  </si>
  <si>
    <t>Luzon Hornbill</t>
  </si>
  <si>
    <t xml:space="preserve">Tarictic Hornbill </t>
  </si>
  <si>
    <t>Penelopides manillae</t>
  </si>
  <si>
    <r>
      <t xml:space="preserve">Split from </t>
    </r>
    <r>
      <rPr>
        <i/>
        <sz val="8"/>
        <color indexed="8"/>
        <rFont val="Arial"/>
        <family val="2"/>
      </rPr>
      <t xml:space="preserve">Penelopides panini. </t>
    </r>
    <r>
      <rPr>
        <sz val="8"/>
        <color indexed="8"/>
        <rFont val="Arial"/>
        <family val="2"/>
      </rPr>
      <t>Includes subspecies</t>
    </r>
    <r>
      <rPr>
        <i/>
        <sz val="8"/>
        <color indexed="8"/>
        <rFont val="Arial"/>
        <family val="2"/>
      </rPr>
      <t xml:space="preserve"> manillae </t>
    </r>
    <r>
      <rPr>
        <sz val="8"/>
        <color indexed="8"/>
        <rFont val="Arial"/>
        <family val="2"/>
      </rPr>
      <t xml:space="preserve">and </t>
    </r>
    <r>
      <rPr>
        <i/>
        <sz val="8"/>
        <color indexed="8"/>
        <rFont val="Arial"/>
        <family val="2"/>
      </rPr>
      <t>subniger</t>
    </r>
  </si>
  <si>
    <t>Mindoro Hornbill</t>
  </si>
  <si>
    <t>Penelopides mindorensis</t>
  </si>
  <si>
    <r>
      <t xml:space="preserve">Split from </t>
    </r>
    <r>
      <rPr>
        <i/>
        <sz val="8"/>
        <color indexed="8"/>
        <rFont val="Arial"/>
        <family val="2"/>
      </rPr>
      <t xml:space="preserve">Penelopides panini. </t>
    </r>
    <r>
      <rPr>
        <sz val="8"/>
        <color indexed="8"/>
        <rFont val="Arial"/>
        <family val="2"/>
      </rPr>
      <t>Monotypic</t>
    </r>
  </si>
  <si>
    <t>Mindanao Hornbill</t>
  </si>
  <si>
    <t>Penelopides affinis</t>
  </si>
  <si>
    <r>
      <t xml:space="preserve">Split from </t>
    </r>
    <r>
      <rPr>
        <i/>
        <sz val="8"/>
        <color indexed="8"/>
        <rFont val="Arial"/>
        <family val="2"/>
      </rPr>
      <t xml:space="preserve">Penelopides panini. </t>
    </r>
    <r>
      <rPr>
        <sz val="8"/>
        <color indexed="8"/>
        <rFont val="Arial"/>
        <family val="2"/>
      </rPr>
      <t xml:space="preserve">Includes subspecies </t>
    </r>
    <r>
      <rPr>
        <i/>
        <sz val="8"/>
        <color indexed="8"/>
        <rFont val="Arial"/>
        <family val="2"/>
      </rPr>
      <t xml:space="preserve">affinis </t>
    </r>
    <r>
      <rPr>
        <sz val="8"/>
        <color indexed="8"/>
        <rFont val="Arial"/>
        <family val="2"/>
      </rPr>
      <t xml:space="preserve">and </t>
    </r>
    <r>
      <rPr>
        <i/>
        <sz val="8"/>
        <color indexed="8"/>
        <rFont val="Arial"/>
        <family val="2"/>
      </rPr>
      <t>basilanicus</t>
    </r>
  </si>
  <si>
    <t>Samar Hornbill</t>
  </si>
  <si>
    <t>Penelopides samarensis</t>
  </si>
  <si>
    <t>Visayan Hornbill</t>
  </si>
  <si>
    <t>Penelopides panini</t>
  </si>
  <si>
    <r>
      <t>Includes subspecies</t>
    </r>
    <r>
      <rPr>
        <i/>
        <sz val="8"/>
        <color indexed="8"/>
        <rFont val="Arial"/>
        <family val="2"/>
      </rPr>
      <t xml:space="preserve"> ticaensis </t>
    </r>
    <r>
      <rPr>
        <sz val="8"/>
        <color indexed="8"/>
        <rFont val="Arial"/>
        <family val="2"/>
      </rPr>
      <t xml:space="preserve">and </t>
    </r>
    <r>
      <rPr>
        <i/>
        <sz val="8"/>
        <color indexed="8"/>
        <rFont val="Arial"/>
        <family val="2"/>
      </rPr>
      <t>panini</t>
    </r>
  </si>
  <si>
    <t>Asian Barbets</t>
  </si>
  <si>
    <t>Megalaimidae</t>
  </si>
  <si>
    <t>Coppersmith Barbet</t>
  </si>
  <si>
    <t>Megalaima haemacephala</t>
  </si>
  <si>
    <t>Woodpeckers</t>
  </si>
  <si>
    <t>Picidae</t>
  </si>
  <si>
    <t>Philippine Pygmy Woodpecker</t>
  </si>
  <si>
    <t>Dendrocopos maculatus</t>
  </si>
  <si>
    <t>Sulu Pygmy Woodpecker</t>
  </si>
  <si>
    <t xml:space="preserve">Philippine Pygmy Woodpecker </t>
  </si>
  <si>
    <t>Dendrocopos ramsayi</t>
  </si>
  <si>
    <r>
      <t xml:space="preserve">Split from </t>
    </r>
    <r>
      <rPr>
        <i/>
        <sz val="8"/>
        <color indexed="8"/>
        <rFont val="Arial"/>
        <family val="2"/>
      </rPr>
      <t xml:space="preserve">Dendrocopos maculatus. </t>
    </r>
    <r>
      <rPr>
        <sz val="8"/>
        <color indexed="8"/>
        <rFont val="Arial"/>
        <family val="2"/>
      </rPr>
      <t xml:space="preserve">Includes subspecies </t>
    </r>
    <r>
      <rPr>
        <i/>
        <sz val="8"/>
        <color indexed="8"/>
        <rFont val="Arial"/>
        <family val="2"/>
      </rPr>
      <t xml:space="preserve">ramsayi </t>
    </r>
    <r>
      <rPr>
        <sz val="8"/>
        <color indexed="8"/>
        <rFont val="Arial"/>
        <family val="2"/>
      </rPr>
      <t xml:space="preserve">and </t>
    </r>
    <r>
      <rPr>
        <i/>
        <sz val="8"/>
        <color indexed="8"/>
        <rFont val="Arial"/>
        <family val="2"/>
      </rPr>
      <t>siasiensis</t>
    </r>
  </si>
  <si>
    <t>White-bellied Woodpecker</t>
  </si>
  <si>
    <t>Dryocopus javensis</t>
  </si>
  <si>
    <t>Spot-throated Flameback</t>
  </si>
  <si>
    <t>Common Flameback</t>
  </si>
  <si>
    <t>Dinopium everetti</t>
  </si>
  <si>
    <r>
      <t xml:space="preserve">Split from </t>
    </r>
    <r>
      <rPr>
        <i/>
        <sz val="8"/>
        <color indexed="8"/>
        <rFont val="Arial"/>
        <family val="2"/>
      </rPr>
      <t xml:space="preserve">Dinopium javanense. </t>
    </r>
    <r>
      <rPr>
        <sz val="8"/>
        <color indexed="8"/>
        <rFont val="Arial"/>
        <family val="2"/>
      </rPr>
      <t>Monotypic</t>
    </r>
  </si>
  <si>
    <t>Buff-spotted Flameback</t>
  </si>
  <si>
    <t xml:space="preserve">Greater Flameback </t>
  </si>
  <si>
    <t>Chrysocolaptes lucidus</t>
  </si>
  <si>
    <r>
      <t xml:space="preserve">Includes subspecies </t>
    </r>
    <r>
      <rPr>
        <i/>
        <sz val="8"/>
        <color indexed="8"/>
        <rFont val="Arial"/>
        <family val="2"/>
      </rPr>
      <t xml:space="preserve">rufopunctatus, montanus </t>
    </r>
    <r>
      <rPr>
        <sz val="8"/>
        <color indexed="8"/>
        <rFont val="Arial"/>
        <family val="2"/>
      </rPr>
      <t xml:space="preserve">and </t>
    </r>
    <r>
      <rPr>
        <i/>
        <sz val="8"/>
        <color indexed="8"/>
        <rFont val="Arial"/>
        <family val="2"/>
      </rPr>
      <t>lucidus</t>
    </r>
  </si>
  <si>
    <t>Luzon Flameback</t>
  </si>
  <si>
    <t>Greater Flameback</t>
  </si>
  <si>
    <t>Chrysocolaptes haematribon</t>
  </si>
  <si>
    <r>
      <t xml:space="preserve">Split from </t>
    </r>
    <r>
      <rPr>
        <i/>
        <sz val="8"/>
        <color indexed="8"/>
        <rFont val="Arial"/>
        <family val="2"/>
      </rPr>
      <t>Chrysocolaptes</t>
    </r>
    <r>
      <rPr>
        <sz val="8"/>
        <color indexed="8"/>
        <rFont val="Arial"/>
        <family val="2"/>
      </rPr>
      <t xml:space="preserve"> </t>
    </r>
    <r>
      <rPr>
        <i/>
        <sz val="8"/>
        <color indexed="8"/>
        <rFont val="Arial"/>
        <family val="2"/>
      </rPr>
      <t xml:space="preserve">lucidus. </t>
    </r>
    <r>
      <rPr>
        <sz val="8"/>
        <color indexed="8"/>
        <rFont val="Arial"/>
        <family val="2"/>
      </rPr>
      <t xml:space="preserve">Monotypic as subspecies </t>
    </r>
    <r>
      <rPr>
        <i/>
        <sz val="8"/>
        <color indexed="8"/>
        <rFont val="Arial"/>
        <family val="2"/>
      </rPr>
      <t>grandis</t>
    </r>
    <r>
      <rPr>
        <sz val="8"/>
        <color indexed="8"/>
        <rFont val="Arial"/>
        <family val="2"/>
      </rPr>
      <t xml:space="preserve"> now considered invalid</t>
    </r>
  </si>
  <si>
    <t>Yellow-faced Flameback</t>
  </si>
  <si>
    <t>Chrysocolaptes xanthocephalus</t>
  </si>
  <si>
    <r>
      <t xml:space="preserve">Split from </t>
    </r>
    <r>
      <rPr>
        <i/>
        <sz val="8"/>
        <color indexed="8"/>
        <rFont val="Arial"/>
        <family val="2"/>
      </rPr>
      <t xml:space="preserve">Chrysocolaptes lucidus. </t>
    </r>
    <r>
      <rPr>
        <sz val="8"/>
        <color indexed="8"/>
        <rFont val="Arial"/>
        <family val="2"/>
      </rPr>
      <t>Monotypic</t>
    </r>
  </si>
  <si>
    <t>Red-headed Flameback</t>
  </si>
  <si>
    <t>Chrysocolaptes erythrocephalus</t>
  </si>
  <si>
    <r>
      <t>Split from</t>
    </r>
    <r>
      <rPr>
        <i/>
        <sz val="8"/>
        <color indexed="8"/>
        <rFont val="Arial"/>
        <family val="2"/>
      </rPr>
      <t xml:space="preserve"> Chrysocolaptes lucidus .</t>
    </r>
    <r>
      <rPr>
        <sz val="8"/>
        <color indexed="8"/>
        <rFont val="Arial"/>
        <family val="2"/>
      </rPr>
      <t>Monotypic</t>
    </r>
  </si>
  <si>
    <t>Sooty Woodpecker</t>
  </si>
  <si>
    <t>Mulleripicus funebris</t>
  </si>
  <si>
    <t>Great Slaty Woodpecker</t>
  </si>
  <si>
    <t>Mulleripicus pulverulentus</t>
  </si>
  <si>
    <t xml:space="preserve">Falconets and Falcons </t>
  </si>
  <si>
    <t xml:space="preserve"> Falconidae </t>
  </si>
  <si>
    <t xml:space="preserve">Falconidae </t>
  </si>
  <si>
    <t>Philippine Falconet</t>
  </si>
  <si>
    <t>Microhierax erythrogenys</t>
  </si>
  <si>
    <t>Common Kestrel</t>
  </si>
  <si>
    <t>Eurasian Kestrel</t>
  </si>
  <si>
    <t>Falco tinnunculus</t>
  </si>
  <si>
    <t>Spotted Kestrel</t>
  </si>
  <si>
    <t>Falco moluccensis</t>
  </si>
  <si>
    <t>22 – 27 September 2016: One photographed by Alex Tiongco and Marts Cervero at Cape San Agustin, Davao Oriental, Mindanao. A pair found near General Santos, South Cotabato, Mindanao by Peter Simpson on 24 October 2016 that stayed into 2017 and bred successfully</t>
  </si>
  <si>
    <t>Amur Falcon</t>
  </si>
  <si>
    <t>Falco amurensis</t>
  </si>
  <si>
    <t>First record of one immature bird at Talogtog, San Juan, La Union, Luzon (November 2014) by Romy Ocon</t>
  </si>
  <si>
    <t>Merlin</t>
  </si>
  <si>
    <t>Falco columbarius</t>
  </si>
  <si>
    <t>Eurasian Hobby</t>
  </si>
  <si>
    <t>Falco subbuteo</t>
  </si>
  <si>
    <t>First record of one adult bird at Sabtang Island, Batanes (September 1994) by Timothy Fisher. Since then four records.  See Jensen, A.E., Fisher, T. and Hutchinson, R. (2015) FORKTAIL 31: 24–36.</t>
  </si>
  <si>
    <t>Oriental Hobby</t>
  </si>
  <si>
    <t>Falco severus</t>
  </si>
  <si>
    <t>Peregrine Falcon</t>
  </si>
  <si>
    <t>Falco peregrinus</t>
  </si>
  <si>
    <t>Cockatoos</t>
  </si>
  <si>
    <t>Cacatuidae</t>
  </si>
  <si>
    <t>Red-vented Cockatoo</t>
  </si>
  <si>
    <t>Philippine Cockatoo</t>
  </si>
  <si>
    <t>Cacatua haematuropygia</t>
  </si>
  <si>
    <t>Old World Parrots</t>
  </si>
  <si>
    <t>Psittaculidae</t>
  </si>
  <si>
    <t>Mindanao Racket-tail</t>
  </si>
  <si>
    <t>Montane Racquet-tail</t>
  </si>
  <si>
    <t>Prioniturus waterstradti</t>
  </si>
  <si>
    <r>
      <t xml:space="preserve">Split from </t>
    </r>
    <r>
      <rPr>
        <i/>
        <sz val="8"/>
        <color indexed="8"/>
        <rFont val="Arial"/>
        <family val="2"/>
      </rPr>
      <t xml:space="preserve">Prioniturus montanus. </t>
    </r>
    <r>
      <rPr>
        <sz val="8"/>
        <color indexed="8"/>
        <rFont val="Arial"/>
        <family val="2"/>
      </rPr>
      <t>Includes subspecies</t>
    </r>
    <r>
      <rPr>
        <i/>
        <sz val="8"/>
        <color indexed="8"/>
        <rFont val="Arial"/>
        <family val="2"/>
      </rPr>
      <t xml:space="preserve"> waterstradti </t>
    </r>
    <r>
      <rPr>
        <sz val="8"/>
        <color indexed="8"/>
        <rFont val="Arial"/>
        <family val="2"/>
      </rPr>
      <t xml:space="preserve">and </t>
    </r>
    <r>
      <rPr>
        <i/>
        <sz val="8"/>
        <color indexed="8"/>
        <rFont val="Arial"/>
        <family val="2"/>
      </rPr>
      <t>manlindangensis</t>
    </r>
  </si>
  <si>
    <t>Montane Racket-tail</t>
  </si>
  <si>
    <t>Prioniturus montanus</t>
  </si>
  <si>
    <t>Blue-headed Racket-tail</t>
  </si>
  <si>
    <t>Blue-headed Racquet-tail</t>
  </si>
  <si>
    <t>Prioniturus platenae</t>
  </si>
  <si>
    <t>Mindoro Racket-tail</t>
  </si>
  <si>
    <t xml:space="preserve">Blue-crowned Racquet-tail </t>
  </si>
  <si>
    <t>Prioniturus mindorensis</t>
  </si>
  <si>
    <r>
      <t>Split from</t>
    </r>
    <r>
      <rPr>
        <i/>
        <sz val="8"/>
        <color indexed="8"/>
        <rFont val="Arial"/>
        <family val="2"/>
      </rPr>
      <t xml:space="preserve"> Prioniturus discurus. </t>
    </r>
    <r>
      <rPr>
        <sz val="8"/>
        <color indexed="8"/>
        <rFont val="Arial"/>
        <family val="2"/>
      </rPr>
      <t>Monotypic</t>
    </r>
  </si>
  <si>
    <t>Blue-winged Racket-tail</t>
  </si>
  <si>
    <t>Blue-winged Racquet-tail</t>
  </si>
  <si>
    <t>Prioniturus verticalis</t>
  </si>
  <si>
    <t>Green Racket-tail</t>
  </si>
  <si>
    <t>Green Racquet-tail</t>
  </si>
  <si>
    <t>Prioniturus luconensis</t>
  </si>
  <si>
    <t>Blue-crowned Racket-tail</t>
  </si>
  <si>
    <t>Blue-crowned Racquet-tail</t>
  </si>
  <si>
    <t>Prioniturus discurus</t>
  </si>
  <si>
    <r>
      <t xml:space="preserve">Includes subspecies </t>
    </r>
    <r>
      <rPr>
        <i/>
        <sz val="8"/>
        <color indexed="8"/>
        <rFont val="Arial"/>
        <family val="2"/>
      </rPr>
      <t xml:space="preserve">whiteheadi </t>
    </r>
    <r>
      <rPr>
        <sz val="8"/>
        <color indexed="8"/>
        <rFont val="Arial"/>
        <family val="2"/>
      </rPr>
      <t xml:space="preserve">and </t>
    </r>
    <r>
      <rPr>
        <i/>
        <sz val="8"/>
        <color indexed="8"/>
        <rFont val="Arial"/>
        <family val="2"/>
      </rPr>
      <t>discurus</t>
    </r>
  </si>
  <si>
    <t>Great-billed Parrot</t>
  </si>
  <si>
    <t>Tanygnathus megalorynchos</t>
  </si>
  <si>
    <t>May have been introduced to the Philippines and now be extirpated, e.g. on Balut Island, Davao del Sur</t>
  </si>
  <si>
    <t>Blue-naped Parrot</t>
  </si>
  <si>
    <t>Tanygnathus lucionensis</t>
  </si>
  <si>
    <t xml:space="preserve">Breeds also Talaud Islands, Indonesia, and islands off  Sabah, Malaysia </t>
  </si>
  <si>
    <t>Blue-backed Parrot</t>
  </si>
  <si>
    <t>Tanygnathus sumatranus</t>
  </si>
  <si>
    <t>Rose-ringed Parakeet</t>
  </si>
  <si>
    <t>Psittacula krameri</t>
  </si>
  <si>
    <t xml:space="preserve">Population established in Metro Manila since at least 1994: American War Cemetery, Taguig. Breeds also in Alabang Hills, Muntinlupa City and recorded from Cavite </t>
  </si>
  <si>
    <t>Mindanao Lorikeet</t>
  </si>
  <si>
    <t>Trichoglossus johnstoniae</t>
  </si>
  <si>
    <t>Guaiabero</t>
  </si>
  <si>
    <t>Bolbopsittacus lunulatus</t>
  </si>
  <si>
    <t>Philippine Hanging Parrot/Colasisi</t>
  </si>
  <si>
    <t>Colasisi</t>
  </si>
  <si>
    <t>Loriculus philippensis</t>
  </si>
  <si>
    <t>IOC: Philippine Hanging Parrot</t>
  </si>
  <si>
    <t>Camiguin Hanging Parrot</t>
  </si>
  <si>
    <t>Loriculus camiguinensis</t>
  </si>
  <si>
    <t>See Tello, J. G., Degner J. F., Bates, J. M., and Willard, D. E. (2006)</t>
  </si>
  <si>
    <t>Broadbills</t>
  </si>
  <si>
    <t>Eurylaimidae</t>
  </si>
  <si>
    <t>Wattled Broadbill</t>
  </si>
  <si>
    <t>Sarcophanops steerii</t>
  </si>
  <si>
    <r>
      <t xml:space="preserve">KEN: </t>
    </r>
    <r>
      <rPr>
        <i/>
        <sz val="8"/>
        <color indexed="8"/>
        <rFont val="Arial"/>
        <family val="2"/>
      </rPr>
      <t xml:space="preserve">Eurylaimus steerii. </t>
    </r>
    <r>
      <rPr>
        <sz val="8"/>
        <color indexed="8"/>
        <rFont val="Arial"/>
        <family val="2"/>
      </rPr>
      <t xml:space="preserve">Includes subspecies </t>
    </r>
    <r>
      <rPr>
        <i/>
        <sz val="8"/>
        <color indexed="8"/>
        <rFont val="Arial"/>
        <family val="2"/>
      </rPr>
      <t xml:space="preserve">steerii </t>
    </r>
    <r>
      <rPr>
        <sz val="8"/>
        <color indexed="8"/>
        <rFont val="Arial"/>
        <family val="2"/>
      </rPr>
      <t xml:space="preserve">and </t>
    </r>
    <r>
      <rPr>
        <i/>
        <sz val="8"/>
        <color indexed="8"/>
        <rFont val="Arial"/>
        <family val="2"/>
      </rPr>
      <t xml:space="preserve">mayri </t>
    </r>
  </si>
  <si>
    <t>Visayan Broadbill</t>
  </si>
  <si>
    <t>Sarcophanops samarensis</t>
  </si>
  <si>
    <r>
      <t xml:space="preserve">Split from </t>
    </r>
    <r>
      <rPr>
        <i/>
        <sz val="8"/>
        <color indexed="8"/>
        <rFont val="Arial"/>
        <family val="2"/>
      </rPr>
      <t xml:space="preserve">Sarcophanops steerii. </t>
    </r>
    <r>
      <rPr>
        <sz val="8"/>
        <color indexed="8"/>
        <rFont val="Arial"/>
        <family val="2"/>
      </rPr>
      <t>Monotypic</t>
    </r>
  </si>
  <si>
    <t>Pittas</t>
  </si>
  <si>
    <t>Pittidae</t>
  </si>
  <si>
    <t>Whiskered Pitta</t>
  </si>
  <si>
    <t>Erythropitta kochi</t>
  </si>
  <si>
    <r>
      <t xml:space="preserve">KEN: </t>
    </r>
    <r>
      <rPr>
        <i/>
        <sz val="8"/>
        <color indexed="8"/>
        <rFont val="Arial"/>
        <family val="2"/>
      </rPr>
      <t>Pitta kochi</t>
    </r>
  </si>
  <si>
    <t>Philippine Pitta</t>
  </si>
  <si>
    <t>Erythropitta erythrogaster</t>
  </si>
  <si>
    <r>
      <t xml:space="preserve">KEN: </t>
    </r>
    <r>
      <rPr>
        <i/>
        <sz val="8"/>
        <color indexed="8"/>
        <rFont val="Arial"/>
        <family val="2"/>
      </rPr>
      <t>Pitta erythrogaster</t>
    </r>
  </si>
  <si>
    <t>Hooded Pitta</t>
  </si>
  <si>
    <t>Pitta sordida</t>
  </si>
  <si>
    <t>Azure-breasted Pitta</t>
  </si>
  <si>
    <t>Steere's Pitta</t>
  </si>
  <si>
    <t>Pitta steerii</t>
  </si>
  <si>
    <t>Blue-winged Pitta</t>
  </si>
  <si>
    <t>Pitta moluccensis</t>
  </si>
  <si>
    <t>Fairy Pitta</t>
  </si>
  <si>
    <t>Pitta nympha</t>
  </si>
  <si>
    <t>First record of one immature bird in Pandanan, Malinsuno Island, Balabac, Palawan (September 2013) by a local fisherman and reported to Rene Antonio. See Jensen, A.E., Fisher, T. and Hutchinson, R. (2015) FORKTAIL 31: 24–36.</t>
  </si>
  <si>
    <t>Australasian Warblers</t>
  </si>
  <si>
    <t>Acanthizidae</t>
  </si>
  <si>
    <t>Golden-bellied Gerygone</t>
  </si>
  <si>
    <t>Golden-bellied Flyeater</t>
  </si>
  <si>
    <t>Gerygone sulphurea</t>
  </si>
  <si>
    <t>Woodswallows</t>
  </si>
  <si>
    <t>Artamidae</t>
  </si>
  <si>
    <t>White-breasted Woodswallow</t>
  </si>
  <si>
    <t>White-breasted Wood-swallow</t>
  </si>
  <si>
    <t>Artamus leucorynchus</t>
  </si>
  <si>
    <t>Ioras</t>
  </si>
  <si>
    <t>Aegithinidae</t>
  </si>
  <si>
    <t>Common Iora</t>
  </si>
  <si>
    <t>Aegithina tiphia</t>
  </si>
  <si>
    <t>Cuckooshrikes</t>
  </si>
  <si>
    <t>Campephagidae</t>
  </si>
  <si>
    <t>Bar-bellied Cuckooshrike</t>
  </si>
  <si>
    <t>Bar-bellied Cuckoo-shrike</t>
  </si>
  <si>
    <t>Coracina striata</t>
  </si>
  <si>
    <t>Blackish Cuckooshrike</t>
  </si>
  <si>
    <t>Blackish Cuckoo-shrike</t>
  </si>
  <si>
    <t>Coracina coerulescens</t>
  </si>
  <si>
    <t>Black-bibbed Cuckooshrike</t>
  </si>
  <si>
    <t>Black-bibbed Cuckoo-shrike</t>
  </si>
  <si>
    <t>Coracina mindanensis</t>
  </si>
  <si>
    <t>IOC: Black-bibbed Cicadabird</t>
  </si>
  <si>
    <t>White-winged Cuckooshrike</t>
  </si>
  <si>
    <t>White-winged Cuckoo-shrike</t>
  </si>
  <si>
    <t>Coracina ostenta</t>
  </si>
  <si>
    <t>McGregor's Cuckooshrike</t>
  </si>
  <si>
    <t>McGregor's Cuckoo-shrike</t>
  </si>
  <si>
    <t>Coracina mcgregori</t>
  </si>
  <si>
    <t>Black-winged Cuckooshrike</t>
  </si>
  <si>
    <t>Coracina melaschistos</t>
  </si>
  <si>
    <t>First record of one male at Balanga, Bataan (December 2004) by Arne Jensen, Mark Villa, Mads Bajarias and Michael Lu. See Jensen, A.E., Fisher, T. and Hutchinson, R. (2015) FORKTAIL 31: 24–36.</t>
  </si>
  <si>
    <t>Black-and-white Triller</t>
  </si>
  <si>
    <t>Lalage melanoleuca</t>
  </si>
  <si>
    <t>Pied Triller</t>
  </si>
  <si>
    <t>Lalage nigra</t>
  </si>
  <si>
    <t>Ashy Minivet</t>
  </si>
  <si>
    <t>Pericrocotus divaricatus</t>
  </si>
  <si>
    <t>Fiery Minivet</t>
  </si>
  <si>
    <t>Small Minivet</t>
  </si>
  <si>
    <t>Pericrocotus igneus</t>
  </si>
  <si>
    <r>
      <t xml:space="preserve">Split from </t>
    </r>
    <r>
      <rPr>
        <i/>
        <sz val="8"/>
        <color indexed="8"/>
        <rFont val="Arial"/>
        <family val="2"/>
      </rPr>
      <t xml:space="preserve">Pericrocotus cinnamomeus. </t>
    </r>
    <r>
      <rPr>
        <sz val="8"/>
        <color indexed="8"/>
        <rFont val="Arial"/>
        <family val="2"/>
      </rPr>
      <t xml:space="preserve">Only subspecies </t>
    </r>
    <r>
      <rPr>
        <i/>
        <sz val="8"/>
        <color indexed="8"/>
        <rFont val="Arial"/>
        <family val="2"/>
      </rPr>
      <t>igneus</t>
    </r>
    <r>
      <rPr>
        <sz val="8"/>
        <color indexed="8"/>
        <rFont val="Arial"/>
        <family val="2"/>
      </rPr>
      <t xml:space="preserve"> occurs in the Philippines</t>
    </r>
  </si>
  <si>
    <t>Scarlet Minivet</t>
  </si>
  <si>
    <t>Pericrocotus speciosus</t>
  </si>
  <si>
    <r>
      <t xml:space="preserve">Split from </t>
    </r>
    <r>
      <rPr>
        <i/>
        <sz val="8"/>
        <color indexed="8"/>
        <rFont val="Arial"/>
        <family val="2"/>
      </rPr>
      <t xml:space="preserve">Pericrocotus flammeus. </t>
    </r>
    <r>
      <rPr>
        <sz val="8"/>
        <color indexed="8"/>
        <rFont val="Arial"/>
        <family val="2"/>
      </rPr>
      <t xml:space="preserve">Subspecies </t>
    </r>
    <r>
      <rPr>
        <i/>
        <sz val="8"/>
        <color indexed="8"/>
        <rFont val="Arial"/>
        <family val="2"/>
      </rPr>
      <t xml:space="preserve">novus, leytensis, johnstoniae, gonzalesi, nigroluteus </t>
    </r>
    <r>
      <rPr>
        <sz val="8"/>
        <color indexed="8"/>
        <rFont val="Arial"/>
        <family val="2"/>
      </rPr>
      <t xml:space="preserve">and </t>
    </r>
    <r>
      <rPr>
        <i/>
        <sz val="8"/>
        <color indexed="8"/>
        <rFont val="Arial"/>
        <family val="2"/>
      </rPr>
      <t xml:space="preserve">marchesae </t>
    </r>
    <r>
      <rPr>
        <sz val="8"/>
        <color indexed="8"/>
        <rFont val="Arial"/>
        <family val="2"/>
      </rPr>
      <t>occur in the Philippines</t>
    </r>
  </si>
  <si>
    <t>Whistlers</t>
  </si>
  <si>
    <t>Pachycephalidae</t>
  </si>
  <si>
    <t>Mangrove Whistler</t>
  </si>
  <si>
    <t>Pachycephala cinerea</t>
  </si>
  <si>
    <t>Green-backed Whistler</t>
  </si>
  <si>
    <t>Pachycephala albiventris</t>
  </si>
  <si>
    <t>White-vented Whistler</t>
  </si>
  <si>
    <t>Pachycephala homeyeri</t>
  </si>
  <si>
    <t>Breeds also on Siamil Island, Sabah, Malaysia</t>
  </si>
  <si>
    <t>Yellow-bellied Whistler</t>
  </si>
  <si>
    <t>Pachycephala philippinensis</t>
  </si>
  <si>
    <t>Shrikes</t>
  </si>
  <si>
    <t>Laniidae</t>
  </si>
  <si>
    <t>Tiger Shrike</t>
  </si>
  <si>
    <t>Lanius tigrinus</t>
  </si>
  <si>
    <t xml:space="preserve">Recent records include a record from Puerto Princesa, Palawan (December 2011)  by Stijn De Win  </t>
  </si>
  <si>
    <t>Brown Shrike</t>
  </si>
  <si>
    <t>Lanius cristatus</t>
  </si>
  <si>
    <t>Long-tailed Shrike</t>
  </si>
  <si>
    <t>Lanius schach</t>
  </si>
  <si>
    <t>Mountain Shrike</t>
  </si>
  <si>
    <t>Lanius validirostris</t>
  </si>
  <si>
    <t>Orioles</t>
  </si>
  <si>
    <t>Oriolidae</t>
  </si>
  <si>
    <t>Dark-throated Oriole</t>
  </si>
  <si>
    <t>Oriolus xanthonotus</t>
  </si>
  <si>
    <t>Philippine Oriole</t>
  </si>
  <si>
    <t>Oriolus steerii</t>
  </si>
  <si>
    <t>White-lored Oriole</t>
  </si>
  <si>
    <t>Oriolus albiloris</t>
  </si>
  <si>
    <r>
      <t xml:space="preserve">Split from </t>
    </r>
    <r>
      <rPr>
        <i/>
        <sz val="8"/>
        <color indexed="8"/>
        <rFont val="Arial"/>
        <family val="2"/>
      </rPr>
      <t xml:space="preserve">Oriolus steerii. </t>
    </r>
    <r>
      <rPr>
        <sz val="8"/>
        <color indexed="8"/>
        <rFont val="Arial"/>
        <family val="2"/>
      </rPr>
      <t>Monotypic</t>
    </r>
  </si>
  <si>
    <t>Isabela Oriole</t>
  </si>
  <si>
    <t>Oriolus isabellae</t>
  </si>
  <si>
    <t>Black-naped Oriole</t>
  </si>
  <si>
    <t>Oriolus chinensis</t>
  </si>
  <si>
    <t>Drongos</t>
  </si>
  <si>
    <t>Dicruridae</t>
  </si>
  <si>
    <t>Black Drongo</t>
  </si>
  <si>
    <t>Dicrurus macrocercus</t>
  </si>
  <si>
    <t>First record observed at Bahay Pare, Candaba Marsh, Pampanga (September 2001) by Timothy Fisher, James McCarthy and Spike Millington. Since then five records. See Jensen, A.E., Fisher, T. and Hutchinson, R. (2015) FORKTAIL 31: 24–36</t>
  </si>
  <si>
    <t>Ashy Drongo</t>
  </si>
  <si>
    <t>Dicrurus leucophaeus</t>
  </si>
  <si>
    <r>
      <t xml:space="preserve">Subspecies </t>
    </r>
    <r>
      <rPr>
        <i/>
        <sz val="8"/>
        <color indexed="8"/>
        <rFont val="Arial"/>
        <family val="2"/>
      </rPr>
      <t xml:space="preserve">leucophaeus </t>
    </r>
    <r>
      <rPr>
        <sz val="8"/>
        <color indexed="8"/>
        <rFont val="Arial"/>
        <family val="2"/>
      </rPr>
      <t>resident on Palawan, Balabac, Busuanga and Culion, migratory subspecies</t>
    </r>
    <r>
      <rPr>
        <i/>
        <sz val="8"/>
        <color indexed="8"/>
        <rFont val="Arial"/>
        <family val="2"/>
      </rPr>
      <t xml:space="preserve"> leucogenis</t>
    </r>
    <r>
      <rPr>
        <sz val="8"/>
        <color indexed="8"/>
        <rFont val="Arial"/>
        <family val="2"/>
      </rPr>
      <t xml:space="preserve"> documented from Luzon (Zambales, Bataan, Bulacan and Laguna)</t>
    </r>
  </si>
  <si>
    <t>Crow-billed Drongo</t>
  </si>
  <si>
    <t>Dicrurus annectans</t>
  </si>
  <si>
    <t>Balicassiao</t>
  </si>
  <si>
    <t>Dicrurus balicassius</t>
  </si>
  <si>
    <t>Hair-crested Drongo</t>
  </si>
  <si>
    <t>Spangled Drongo</t>
  </si>
  <si>
    <t>Dicrurus hottentottus</t>
  </si>
  <si>
    <t>Tablas Drongo</t>
  </si>
  <si>
    <t xml:space="preserve">Spangled Drongo </t>
  </si>
  <si>
    <t>Dicrurus menagei</t>
  </si>
  <si>
    <t>Tablas</t>
  </si>
  <si>
    <r>
      <t xml:space="preserve">Split from </t>
    </r>
    <r>
      <rPr>
        <i/>
        <sz val="8"/>
        <color indexed="8"/>
        <rFont val="Arial"/>
        <family val="2"/>
      </rPr>
      <t xml:space="preserve"> Dicrurus hottentottus. </t>
    </r>
    <r>
      <rPr>
        <sz val="8"/>
        <color indexed="8"/>
        <rFont val="Arial"/>
        <family val="2"/>
      </rPr>
      <t>Monotypic</t>
    </r>
  </si>
  <si>
    <t>Fantails</t>
  </si>
  <si>
    <t>Rhipiduridae</t>
  </si>
  <si>
    <t>Mindanao Blue Fantail</t>
  </si>
  <si>
    <t>Blue Fantail</t>
  </si>
  <si>
    <t>Rhipidura superciliaris</t>
  </si>
  <si>
    <r>
      <t xml:space="preserve">Includes subspecies </t>
    </r>
    <r>
      <rPr>
        <i/>
        <sz val="8"/>
        <color indexed="8"/>
        <rFont val="Arial"/>
        <family val="2"/>
      </rPr>
      <t xml:space="preserve">apo </t>
    </r>
    <r>
      <rPr>
        <sz val="8"/>
        <color indexed="8"/>
        <rFont val="Arial"/>
        <family val="2"/>
      </rPr>
      <t xml:space="preserve">and </t>
    </r>
    <r>
      <rPr>
        <i/>
        <sz val="8"/>
        <color indexed="8"/>
        <rFont val="Arial"/>
        <family val="2"/>
      </rPr>
      <t>superciliaris</t>
    </r>
  </si>
  <si>
    <t>Visayan Blue Fantail</t>
  </si>
  <si>
    <t>Rhipidura samarensis</t>
  </si>
  <si>
    <r>
      <t xml:space="preserve">Split from </t>
    </r>
    <r>
      <rPr>
        <i/>
        <sz val="8"/>
        <color indexed="8"/>
        <rFont val="Arial"/>
        <family val="2"/>
      </rPr>
      <t xml:space="preserve">Rhipidura superciliaris. </t>
    </r>
    <r>
      <rPr>
        <sz val="8"/>
        <color indexed="8"/>
        <rFont val="Arial"/>
        <family val="2"/>
      </rPr>
      <t>Monotypic</t>
    </r>
  </si>
  <si>
    <t>Blue-headed Fantail</t>
  </si>
  <si>
    <t>Rhipidura cyaniceps</t>
  </si>
  <si>
    <r>
      <t xml:space="preserve">Includes subspecies </t>
    </r>
    <r>
      <rPr>
        <i/>
        <sz val="8"/>
        <color indexed="8"/>
        <rFont val="Arial"/>
        <family val="2"/>
      </rPr>
      <t xml:space="preserve">pinicola </t>
    </r>
    <r>
      <rPr>
        <sz val="8"/>
        <color indexed="8"/>
        <rFont val="Arial"/>
        <family val="2"/>
      </rPr>
      <t xml:space="preserve">and </t>
    </r>
    <r>
      <rPr>
        <i/>
        <sz val="8"/>
        <color indexed="8"/>
        <rFont val="Arial"/>
        <family val="2"/>
      </rPr>
      <t>cyaniceps</t>
    </r>
  </si>
  <si>
    <t>Tablas Fantail</t>
  </si>
  <si>
    <t>Rhipidura sauli</t>
  </si>
  <si>
    <r>
      <t xml:space="preserve">Split from </t>
    </r>
    <r>
      <rPr>
        <i/>
        <sz val="8"/>
        <color indexed="8"/>
        <rFont val="Arial"/>
        <family val="2"/>
      </rPr>
      <t>Rhipidura</t>
    </r>
    <r>
      <rPr>
        <sz val="8"/>
        <color indexed="8"/>
        <rFont val="Arial"/>
        <family val="2"/>
      </rPr>
      <t xml:space="preserve"> </t>
    </r>
    <r>
      <rPr>
        <i/>
        <sz val="8"/>
        <color indexed="8"/>
        <rFont val="Arial"/>
        <family val="2"/>
      </rPr>
      <t xml:space="preserve">cyaniceps. </t>
    </r>
    <r>
      <rPr>
        <sz val="8"/>
        <color indexed="8"/>
        <rFont val="Arial"/>
        <family val="2"/>
      </rPr>
      <t>Monotypic</t>
    </r>
  </si>
  <si>
    <t>Visayan Fantail</t>
  </si>
  <si>
    <t>Rhipidura albiventris</t>
  </si>
  <si>
    <r>
      <t xml:space="preserve">Split from </t>
    </r>
    <r>
      <rPr>
        <i/>
        <sz val="8"/>
        <color indexed="8"/>
        <rFont val="Arial"/>
        <family val="2"/>
      </rPr>
      <t xml:space="preserve">Rhipidura cyaniceps. </t>
    </r>
    <r>
      <rPr>
        <sz val="8"/>
        <color indexed="8"/>
        <rFont val="Arial"/>
        <family val="2"/>
      </rPr>
      <t>Monotypic</t>
    </r>
  </si>
  <si>
    <t>Philippine Pied Fantail</t>
  </si>
  <si>
    <t>Pied Fantail</t>
  </si>
  <si>
    <t>Rhipidura nigritorquis</t>
  </si>
  <si>
    <r>
      <t xml:space="preserve">Split from </t>
    </r>
    <r>
      <rPr>
        <i/>
        <sz val="8"/>
        <color indexed="8"/>
        <rFont val="Arial"/>
        <family val="2"/>
      </rPr>
      <t xml:space="preserve">Rhipidura javanica. </t>
    </r>
    <r>
      <rPr>
        <sz val="8"/>
        <color indexed="8"/>
        <rFont val="Arial"/>
        <family val="2"/>
      </rPr>
      <t>Monotypic</t>
    </r>
  </si>
  <si>
    <t>Black-and-cinnamon Fantail</t>
  </si>
  <si>
    <t>Rhipidura nigrocinnamomea</t>
  </si>
  <si>
    <t>Monarchs</t>
  </si>
  <si>
    <t>Monarchidae</t>
  </si>
  <si>
    <t>Black-naped Monarch</t>
  </si>
  <si>
    <t>Hypothymis azurea</t>
  </si>
  <si>
    <t>Short-crested Monarch</t>
  </si>
  <si>
    <t>Hypothymis helenae</t>
  </si>
  <si>
    <t>Celestial Monarch</t>
  </si>
  <si>
    <t>Hypothymis coelestis</t>
  </si>
  <si>
    <t>Amur Paradise Flycatcher</t>
  </si>
  <si>
    <t>Terpsiphone incei</t>
  </si>
  <si>
    <t xml:space="preserve">7 – 8 October 2016: One, probably an adult female, on Itbayat, Batanes was photographed by Linda Gocon. </t>
  </si>
  <si>
    <t>Japanese Paradise Flycatcher</t>
  </si>
  <si>
    <t>Japanese Paradise-Flycatcher</t>
  </si>
  <si>
    <t>Terpsiphone atrocaudata</t>
  </si>
  <si>
    <t>Blue Paradise Flycatcher</t>
  </si>
  <si>
    <t>Blue Paradise-Flycatcher</t>
  </si>
  <si>
    <t>Terpsiphone cyanescens</t>
  </si>
  <si>
    <t>Rufous Paradise Flycatcher</t>
  </si>
  <si>
    <t>Rufous Paradise-Flycatcher</t>
  </si>
  <si>
    <t>Terpsiphone cinnamomea</t>
  </si>
  <si>
    <t>Breeds also on Talaud Island, Indonesia</t>
  </si>
  <si>
    <t>Crows</t>
  </si>
  <si>
    <t>Corvidae</t>
  </si>
  <si>
    <t>Slender-billed Crow</t>
  </si>
  <si>
    <t>Corvus enca</t>
  </si>
  <si>
    <t>Large-billed Crow</t>
  </si>
  <si>
    <t>Corvus macrorhynchos</t>
  </si>
  <si>
    <t>Waxwings</t>
  </si>
  <si>
    <t>Bombycillidae</t>
  </si>
  <si>
    <t>Japanese Waxwing</t>
  </si>
  <si>
    <t>Bombycilla japonica</t>
  </si>
  <si>
    <t>First record of one individua, at Basco, Batanes (March 2013) by Val Borja. See Jensen, A.E., Fisher, T. and Hutchinson, R. (2015) FORKTAIL 31: 24–36.</t>
  </si>
  <si>
    <t>Fairy Flycatchers</t>
  </si>
  <si>
    <t>Stenostiridae</t>
  </si>
  <si>
    <t>Citrine Canary-flycatcher</t>
  </si>
  <si>
    <t>Culicicapa helianthea</t>
  </si>
  <si>
    <t>Tits</t>
  </si>
  <si>
    <t>Paridae</t>
  </si>
  <si>
    <t>Elegant Tit</t>
  </si>
  <si>
    <t>Periparus elegans</t>
  </si>
  <si>
    <r>
      <t xml:space="preserve">KEN: </t>
    </r>
    <r>
      <rPr>
        <i/>
        <sz val="8"/>
        <color indexed="8"/>
        <rFont val="Arial"/>
        <family val="2"/>
      </rPr>
      <t>Parus elegans</t>
    </r>
  </si>
  <si>
    <t>Palawan Tit</t>
  </si>
  <si>
    <t>Periparus amabilis</t>
  </si>
  <si>
    <r>
      <t xml:space="preserve">KEN: </t>
    </r>
    <r>
      <rPr>
        <i/>
        <sz val="8"/>
        <color indexed="8"/>
        <rFont val="Arial"/>
        <family val="2"/>
      </rPr>
      <t>Parus amabilis</t>
    </r>
  </si>
  <si>
    <t>White-fronted Tit</t>
  </si>
  <si>
    <t>Parus semilarvatus</t>
  </si>
  <si>
    <t>Larks</t>
  </si>
  <si>
    <t>Alaudidae</t>
  </si>
  <si>
    <t>Horsfield´s Bush Lark</t>
  </si>
  <si>
    <t>Singing Bushlark</t>
  </si>
  <si>
    <t>Mirafra javanica</t>
  </si>
  <si>
    <t>Oriental Skylark</t>
  </si>
  <si>
    <t>Alauda gulgula</t>
  </si>
  <si>
    <t>Bulbuls</t>
  </si>
  <si>
    <t>Pycnonotidae</t>
  </si>
  <si>
    <t>Black-headed Bulbul</t>
  </si>
  <si>
    <t>Pycnonotus atriceps</t>
  </si>
  <si>
    <t>Yellow-wattled Bulbul</t>
  </si>
  <si>
    <t>Pycnonotus urostictus</t>
  </si>
  <si>
    <t>Yellow-vented Bulbul</t>
  </si>
  <si>
    <t>Pycnonotus goiavier</t>
  </si>
  <si>
    <t>Olive-winged Bulbul</t>
  </si>
  <si>
    <t>Pycnonotus plumosus</t>
  </si>
  <si>
    <r>
      <t xml:space="preserve">Only subspecies </t>
    </r>
    <r>
      <rPr>
        <i/>
        <sz val="8"/>
        <color indexed="8"/>
        <rFont val="Arial"/>
        <family val="2"/>
      </rPr>
      <t xml:space="preserve">insularis </t>
    </r>
    <r>
      <rPr>
        <sz val="8"/>
        <color indexed="8"/>
        <rFont val="Arial"/>
        <family val="2"/>
      </rPr>
      <t>occurs in the Philippines (Mapun Island, Tawi Tawi)</t>
    </r>
  </si>
  <si>
    <t>Ashy-fronted Bulbul</t>
  </si>
  <si>
    <t>Pycnonotus cinereifrons</t>
  </si>
  <si>
    <r>
      <t xml:space="preserve">Split from </t>
    </r>
    <r>
      <rPr>
        <i/>
        <sz val="8"/>
        <color indexed="8"/>
        <rFont val="Arial"/>
        <family val="2"/>
      </rPr>
      <t xml:space="preserve"> Pycnonotus plumosus.</t>
    </r>
    <r>
      <rPr>
        <sz val="8"/>
        <color indexed="8"/>
        <rFont val="Arial"/>
        <family val="2"/>
      </rPr>
      <t>Monotypic</t>
    </r>
  </si>
  <si>
    <t>Palawan Bulbul</t>
  </si>
  <si>
    <t>Grey-cheeked Bulbul</t>
  </si>
  <si>
    <t>Alophoixus frater</t>
  </si>
  <si>
    <r>
      <t xml:space="preserve">Split from </t>
    </r>
    <r>
      <rPr>
        <i/>
        <sz val="8"/>
        <color indexed="8"/>
        <rFont val="Arial"/>
        <family val="2"/>
      </rPr>
      <t xml:space="preserve">Criniger bres. </t>
    </r>
    <r>
      <rPr>
        <sz val="8"/>
        <color indexed="8"/>
        <rFont val="Arial"/>
        <family val="2"/>
      </rPr>
      <t>Monotypic</t>
    </r>
  </si>
  <si>
    <t>Sulphur-bellied Bulbul</t>
  </si>
  <si>
    <t>Iole palawanensis</t>
  </si>
  <si>
    <r>
      <t xml:space="preserve">KEN: </t>
    </r>
    <r>
      <rPr>
        <i/>
        <sz val="8"/>
        <color indexed="8"/>
        <rFont val="Arial"/>
        <family val="2"/>
      </rPr>
      <t>Hypsipetes palawanensis</t>
    </r>
  </si>
  <si>
    <t>Philippine Bulbul</t>
  </si>
  <si>
    <t>Hypsipetes philippinus</t>
  </si>
  <si>
    <r>
      <t xml:space="preserve">Includes subspecies </t>
    </r>
    <r>
      <rPr>
        <i/>
        <sz val="8"/>
        <color indexed="8"/>
        <rFont val="Arial"/>
        <family val="2"/>
      </rPr>
      <t>parkesi, philippinus</t>
    </r>
    <r>
      <rPr>
        <sz val="8"/>
        <color indexed="8"/>
        <rFont val="Arial"/>
        <family val="2"/>
      </rPr>
      <t xml:space="preserve"> and </t>
    </r>
    <r>
      <rPr>
        <i/>
        <sz val="8"/>
        <color indexed="8"/>
        <rFont val="Arial"/>
        <family val="2"/>
      </rPr>
      <t>saturatior</t>
    </r>
  </si>
  <si>
    <t>Mindoro Bulbul</t>
  </si>
  <si>
    <t xml:space="preserve">Philippine Bulbul </t>
  </si>
  <si>
    <t>Hypsipetes mindorensis</t>
  </si>
  <si>
    <t>Mindoro (Greater)</t>
  </si>
  <si>
    <r>
      <t xml:space="preserve">Split from </t>
    </r>
    <r>
      <rPr>
        <i/>
        <sz val="8"/>
        <color indexed="8"/>
        <rFont val="Arial"/>
        <family val="2"/>
      </rPr>
      <t xml:space="preserve">Hypsipetes philippinus. </t>
    </r>
    <r>
      <rPr>
        <sz val="8"/>
        <color indexed="8"/>
        <rFont val="Arial"/>
        <family val="2"/>
      </rPr>
      <t>Monotypic</t>
    </r>
  </si>
  <si>
    <t>Visayan Bulbul</t>
  </si>
  <si>
    <t>Hypsipetes guimarasensis</t>
  </si>
  <si>
    <t>Zamboanga Bulbul</t>
  </si>
  <si>
    <t>Hypsipetes rufigularis</t>
  </si>
  <si>
    <t>Streak-breasted Bulbul</t>
  </si>
  <si>
    <t>Hypsipetes siquijorensis</t>
  </si>
  <si>
    <t>Yellowish Bulbul</t>
  </si>
  <si>
    <t>Hypsipetes everetti</t>
  </si>
  <si>
    <t>Brown-eared Bulbul</t>
  </si>
  <si>
    <t>Chestnut-eared Bulbul</t>
  </si>
  <si>
    <t>Hypsipetes amaurotis</t>
  </si>
  <si>
    <t>Swallows and Martins</t>
  </si>
  <si>
    <t>Hirundinidae</t>
  </si>
  <si>
    <t>Grey-throated Martin</t>
  </si>
  <si>
    <t>Plain Martin</t>
  </si>
  <si>
    <t>Riparia chinensis</t>
  </si>
  <si>
    <r>
      <t xml:space="preserve">Split from </t>
    </r>
    <r>
      <rPr>
        <i/>
        <sz val="8"/>
        <color indexed="8"/>
        <rFont val="Arial"/>
        <family val="2"/>
      </rPr>
      <t xml:space="preserve">Riparia paludicola. </t>
    </r>
    <r>
      <rPr>
        <sz val="8"/>
        <color indexed="8"/>
        <rFont val="Arial"/>
        <family val="2"/>
      </rPr>
      <t xml:space="preserve">Subspecies </t>
    </r>
    <r>
      <rPr>
        <i/>
        <sz val="8"/>
        <color indexed="8"/>
        <rFont val="Arial"/>
        <family val="2"/>
      </rPr>
      <t>tantilla</t>
    </r>
    <r>
      <rPr>
        <sz val="8"/>
        <color indexed="8"/>
        <rFont val="Arial"/>
        <family val="2"/>
      </rPr>
      <t xml:space="preserve"> resident in the Philippines</t>
    </r>
  </si>
  <si>
    <t>Sand Martin</t>
  </si>
  <si>
    <t>Riparia riparia</t>
  </si>
  <si>
    <t>Barn Swallow</t>
  </si>
  <si>
    <t>Hirundo rustica</t>
  </si>
  <si>
    <t>Pacific Swallow</t>
  </si>
  <si>
    <t>Hirundo tahitica</t>
  </si>
  <si>
    <t>Asian House Martin</t>
  </si>
  <si>
    <t>Asian House-Martin</t>
  </si>
  <si>
    <t>Delichon dasypus</t>
  </si>
  <si>
    <t>Striated Swallow</t>
  </si>
  <si>
    <t>Red-rumped Swallow</t>
  </si>
  <si>
    <t>Cecropis striolata</t>
  </si>
  <si>
    <r>
      <t xml:space="preserve">Split from </t>
    </r>
    <r>
      <rPr>
        <i/>
        <sz val="8"/>
        <color indexed="8"/>
        <rFont val="Arial"/>
        <family val="2"/>
      </rPr>
      <t xml:space="preserve">Hirundo daurica. </t>
    </r>
    <r>
      <rPr>
        <sz val="8"/>
        <color indexed="8"/>
        <rFont val="Arial"/>
        <family val="2"/>
      </rPr>
      <t>Subspecies</t>
    </r>
    <r>
      <rPr>
        <i/>
        <sz val="8"/>
        <color indexed="8"/>
        <rFont val="Arial"/>
        <family val="2"/>
      </rPr>
      <t xml:space="preserve"> striolata</t>
    </r>
    <r>
      <rPr>
        <sz val="8"/>
        <color indexed="8"/>
        <rFont val="Arial"/>
        <family val="2"/>
      </rPr>
      <t xml:space="preserve"> resident in the Philippines</t>
    </r>
  </si>
  <si>
    <t>Cettia Bush Warblers and allies</t>
  </si>
  <si>
    <t>Cettiidae</t>
  </si>
  <si>
    <t>Mountain Tailorbird</t>
  </si>
  <si>
    <r>
      <t xml:space="preserve">KEN: </t>
    </r>
    <r>
      <rPr>
        <i/>
        <sz val="8"/>
        <color indexed="8"/>
        <rFont val="Arial"/>
        <family val="2"/>
      </rPr>
      <t xml:space="preserve">Orthotomus cucullatus. </t>
    </r>
    <r>
      <rPr>
        <sz val="8"/>
        <color indexed="8"/>
        <rFont val="Arial"/>
        <family val="2"/>
      </rPr>
      <t xml:space="preserve">Subspecies </t>
    </r>
    <r>
      <rPr>
        <i/>
        <sz val="8"/>
        <color indexed="8"/>
        <rFont val="Arial"/>
        <family val="2"/>
      </rPr>
      <t xml:space="preserve">philippinus and viridicollis </t>
    </r>
    <r>
      <rPr>
        <sz val="8"/>
        <color indexed="8"/>
        <rFont val="Arial"/>
        <family val="2"/>
      </rPr>
      <t>in the Philippines</t>
    </r>
  </si>
  <si>
    <t>Rufous-headed Tailorbird</t>
  </si>
  <si>
    <t xml:space="preserve">Mountain Tailorbird </t>
  </si>
  <si>
    <t>Phyllergates heterolaemus</t>
  </si>
  <si>
    <r>
      <t xml:space="preserve">KEN: </t>
    </r>
    <r>
      <rPr>
        <i/>
        <sz val="8"/>
        <color indexed="8"/>
        <rFont val="Arial"/>
        <family val="2"/>
      </rPr>
      <t xml:space="preserve">Orthotomus heterolaemus. </t>
    </r>
    <r>
      <rPr>
        <sz val="8"/>
        <color indexed="8"/>
        <rFont val="Arial"/>
        <family val="2"/>
      </rPr>
      <t>Monotypic</t>
    </r>
  </si>
  <si>
    <t>Philippine Bush Warbler</t>
  </si>
  <si>
    <t>Luzon Bush-Warbler</t>
  </si>
  <si>
    <t>Horornis seebohmi</t>
  </si>
  <si>
    <r>
      <t xml:space="preserve">KEN: </t>
    </r>
    <r>
      <rPr>
        <i/>
        <sz val="8"/>
        <color indexed="8"/>
        <rFont val="Arial"/>
        <family val="2"/>
      </rPr>
      <t>Cettia seebohmi</t>
    </r>
  </si>
  <si>
    <t>Japanese Bush Warbler</t>
  </si>
  <si>
    <t>Oriental Bush-Warbler</t>
  </si>
  <si>
    <t>Horornis diphone</t>
  </si>
  <si>
    <r>
      <t>KEN:</t>
    </r>
    <r>
      <rPr>
        <i/>
        <sz val="8"/>
        <color indexed="8"/>
        <rFont val="Arial"/>
        <family val="2"/>
      </rPr>
      <t xml:space="preserve"> Cettia diphone</t>
    </r>
  </si>
  <si>
    <t>Manchurian Bush Warbler</t>
  </si>
  <si>
    <t>Horornis borealis</t>
  </si>
  <si>
    <r>
      <t>Split from</t>
    </r>
    <r>
      <rPr>
        <i/>
        <sz val="8"/>
        <color indexed="8"/>
        <rFont val="Arial"/>
        <family val="2"/>
      </rPr>
      <t xml:space="preserve"> Horornis diphone. </t>
    </r>
    <r>
      <rPr>
        <sz val="8"/>
        <color indexed="8"/>
        <rFont val="Arial"/>
        <family val="2"/>
      </rPr>
      <t xml:space="preserve">KEN: </t>
    </r>
    <r>
      <rPr>
        <i/>
        <sz val="8"/>
        <color indexed="8"/>
        <rFont val="Arial"/>
        <family val="2"/>
      </rPr>
      <t>Cettia diphone</t>
    </r>
  </si>
  <si>
    <t>Sunda Bush Warbler</t>
  </si>
  <si>
    <t>Horornis vulcanius</t>
  </si>
  <si>
    <r>
      <t xml:space="preserve">KEN: </t>
    </r>
    <r>
      <rPr>
        <i/>
        <sz val="8"/>
        <color indexed="8"/>
        <rFont val="Arial"/>
        <family val="2"/>
      </rPr>
      <t>Cettia vulcania</t>
    </r>
  </si>
  <si>
    <t>Asian Stubtail</t>
  </si>
  <si>
    <t>Urosphena squameiceps</t>
  </si>
  <si>
    <t>First record of one bird at Sibaliw, Tag-osip, Buruanga, Aklan, Panay (October 1999). See Curio, E., Hornbuckle, J., de Soye, Y., Aston, P. and Lastimoza, L.L. (2001).  Since then one record</t>
  </si>
  <si>
    <t>Leaf Warblers and allies</t>
  </si>
  <si>
    <t>Phylloscopidae</t>
  </si>
  <si>
    <t>Willow Warbler</t>
  </si>
  <si>
    <t>Phylloscopus trochilus</t>
  </si>
  <si>
    <r>
      <t xml:space="preserve">First record of one or possibly two individuals, probably of subspecies </t>
    </r>
    <r>
      <rPr>
        <i/>
        <sz val="8"/>
        <rFont val="Arial"/>
        <family val="2"/>
      </rPr>
      <t>yakutensis</t>
    </r>
    <r>
      <rPr>
        <sz val="8"/>
        <rFont val="Arial"/>
        <family val="2"/>
      </rPr>
      <t>, at Mt. Mariveles Watershed, Bataan (October 2006) by Jon Hornbuckle and Dan Brimmer. See Jensen, A.E., Fisher, T. and Hutchinson, R. (2015) FORKTAIL 31: 24–36.</t>
    </r>
  </si>
  <si>
    <t>Dusky Warbler</t>
  </si>
  <si>
    <t>Phylloscopus fuscatus</t>
  </si>
  <si>
    <t>Radde's Warbler</t>
  </si>
  <si>
    <t>Phylloscopus schwarzi</t>
  </si>
  <si>
    <t>Yellow-browed Warbler</t>
  </si>
  <si>
    <t>Phylloscopus inornatus</t>
  </si>
  <si>
    <t>First record on Batan Island, Batanes (November 1994) by Timothy Fisher. Since then five records. See Jensen, A.E., Fisher, T. and Hutchinson, R. (2015) FORKTAIL 31: 24–36.</t>
  </si>
  <si>
    <t>Arctic Warbler</t>
  </si>
  <si>
    <t>Phylloscopus borealis</t>
  </si>
  <si>
    <r>
      <t xml:space="preserve">Includes subspecies </t>
    </r>
    <r>
      <rPr>
        <i/>
        <sz val="8"/>
        <color indexed="8"/>
        <rFont val="Arial"/>
        <family val="2"/>
      </rPr>
      <t xml:space="preserve">kennicotti </t>
    </r>
    <r>
      <rPr>
        <sz val="8"/>
        <color indexed="8"/>
        <rFont val="Arial"/>
        <family val="2"/>
      </rPr>
      <t xml:space="preserve">and </t>
    </r>
    <r>
      <rPr>
        <i/>
        <sz val="8"/>
        <color indexed="8"/>
        <rFont val="Arial"/>
        <family val="2"/>
      </rPr>
      <t>borealis</t>
    </r>
  </si>
  <si>
    <t>Kamchatka Leaf Warbler</t>
  </si>
  <si>
    <t>Phylloscopus examinandus</t>
  </si>
  <si>
    <r>
      <t xml:space="preserve">Split from </t>
    </r>
    <r>
      <rPr>
        <i/>
        <sz val="8"/>
        <color indexed="8"/>
        <rFont val="Arial"/>
        <family val="2"/>
      </rPr>
      <t xml:space="preserve">Phylloscopus borealis. </t>
    </r>
    <r>
      <rPr>
        <sz val="8"/>
        <color indexed="8"/>
        <rFont val="Arial"/>
        <family val="2"/>
      </rPr>
      <t>Monotypic</t>
    </r>
  </si>
  <si>
    <t>Japanese Leaf Warbler</t>
  </si>
  <si>
    <t>Phylloscopus xanthodryas</t>
  </si>
  <si>
    <t>Ijima's Leaf Warbler</t>
  </si>
  <si>
    <t>Ijima's Leaf-Warbler</t>
  </si>
  <si>
    <t>Phylloscopus ijimae</t>
  </si>
  <si>
    <t>Philippine Leaf Warbler</t>
  </si>
  <si>
    <t>Philippine Leaf-Warbler</t>
  </si>
  <si>
    <t>Phylloscopus olivaceus</t>
  </si>
  <si>
    <t>Lemon-throated Leaf Warbler</t>
  </si>
  <si>
    <t>Lemon-throated Leaf-Warbler</t>
  </si>
  <si>
    <t>Phylloscopus cebuensis</t>
  </si>
  <si>
    <t>Negros Leaf Warbler</t>
  </si>
  <si>
    <t>Mountain Leaf-Warbler</t>
  </si>
  <si>
    <t>Phylloscopus nigrorum</t>
  </si>
  <si>
    <r>
      <t xml:space="preserve">Split from </t>
    </r>
    <r>
      <rPr>
        <i/>
        <sz val="8"/>
        <color indexed="8"/>
        <rFont val="Arial"/>
        <family val="2"/>
      </rPr>
      <t xml:space="preserve">Phylloscopus trivirgatus. </t>
    </r>
    <r>
      <rPr>
        <sz val="8"/>
        <color indexed="8"/>
        <rFont val="Arial"/>
        <family val="2"/>
      </rPr>
      <t xml:space="preserve">Subspecies </t>
    </r>
    <r>
      <rPr>
        <i/>
        <sz val="8"/>
        <color indexed="8"/>
        <rFont val="Arial"/>
        <family val="2"/>
      </rPr>
      <t>peterseni, benguetensis, nigrorum, diuatae, mindanensis, malindangensis</t>
    </r>
    <r>
      <rPr>
        <sz val="8"/>
        <color indexed="8"/>
        <rFont val="Arial"/>
        <family val="2"/>
      </rPr>
      <t xml:space="preserve"> and </t>
    </r>
    <r>
      <rPr>
        <i/>
        <sz val="8"/>
        <color indexed="8"/>
        <rFont val="Arial"/>
        <family val="2"/>
      </rPr>
      <t>flavostriatus</t>
    </r>
  </si>
  <si>
    <t>Yellow-breasted Warbler</t>
  </si>
  <si>
    <t>Seicercus montis</t>
  </si>
  <si>
    <t>Reed Warblers and allies</t>
  </si>
  <si>
    <t>Acrocephalidae</t>
  </si>
  <si>
    <t>Oriental Reed Warbler</t>
  </si>
  <si>
    <t>Oriental Reed-Warbler</t>
  </si>
  <si>
    <t>Acrocephalus orientalis</t>
  </si>
  <si>
    <t>Clamorous Reed Warbler</t>
  </si>
  <si>
    <t>Clamorous Reed-Warbler</t>
  </si>
  <si>
    <t>Acrocephalus stentoreus</t>
  </si>
  <si>
    <t>Black-browed Reed Warbler</t>
  </si>
  <si>
    <t>Acrocephalus bistrigiceps</t>
  </si>
  <si>
    <t>First record of two individuals at Visal San Pablo, Candaba Marsh, Pampanga (April 2008) by Philip Round, Timothy Fisher and Armando Bajarias. See Round, P.D. and Fisher, T.H. (2009). Since then one record</t>
  </si>
  <si>
    <t>Speckled Reed Warbler</t>
  </si>
  <si>
    <t>Streaked Reed-Warbler</t>
  </si>
  <si>
    <t>Acrocephalus sorghophilus</t>
  </si>
  <si>
    <t>Grassbirds and allies</t>
  </si>
  <si>
    <t>Locustellidae</t>
  </si>
  <si>
    <t>Cordillera Ground Warbler</t>
  </si>
  <si>
    <t xml:space="preserve">Rabor's Wren-Babbler </t>
  </si>
  <si>
    <t>Robsonius rabori</t>
  </si>
  <si>
    <r>
      <t xml:space="preserve">KEN: </t>
    </r>
    <r>
      <rPr>
        <i/>
        <sz val="8"/>
        <color indexed="8"/>
        <rFont val="Arial"/>
        <family val="2"/>
      </rPr>
      <t xml:space="preserve">Napothera rabori. </t>
    </r>
  </si>
  <si>
    <t>Sierra Madre Ground Warbler</t>
  </si>
  <si>
    <t>Robsonius thompsoni</t>
  </si>
  <si>
    <r>
      <t>See Hosner</t>
    </r>
    <r>
      <rPr>
        <i/>
        <sz val="8"/>
        <color indexed="8"/>
        <rFont val="Arial"/>
        <family val="2"/>
      </rPr>
      <t xml:space="preserve"> et al</t>
    </r>
    <r>
      <rPr>
        <sz val="8"/>
        <color indexed="8"/>
        <rFont val="Arial"/>
        <family val="2"/>
      </rPr>
      <t xml:space="preserve"> (2013)</t>
    </r>
  </si>
  <si>
    <t>Bicol Ground Warbler</t>
  </si>
  <si>
    <t>Robsonius sorsogonensis</t>
  </si>
  <si>
    <r>
      <t xml:space="preserve">Split from </t>
    </r>
    <r>
      <rPr>
        <i/>
        <sz val="8"/>
        <color indexed="8"/>
        <rFont val="Arial"/>
        <family val="2"/>
      </rPr>
      <t xml:space="preserve">Robsonius rabori </t>
    </r>
    <r>
      <rPr>
        <sz val="8"/>
        <color indexed="8"/>
        <rFont val="Arial"/>
        <family val="2"/>
      </rPr>
      <t>(former</t>
    </r>
    <r>
      <rPr>
        <i/>
        <sz val="8"/>
        <color indexed="8"/>
        <rFont val="Arial"/>
        <family val="2"/>
      </rPr>
      <t xml:space="preserve"> </t>
    </r>
    <r>
      <rPr>
        <sz val="8"/>
        <color indexed="8"/>
        <rFont val="Arial"/>
        <family val="2"/>
      </rPr>
      <t xml:space="preserve">subspecies </t>
    </r>
    <r>
      <rPr>
        <i/>
        <sz val="8"/>
        <color indexed="8"/>
        <rFont val="Arial"/>
        <family val="2"/>
      </rPr>
      <t>mesoluzonica</t>
    </r>
    <r>
      <rPr>
        <sz val="8"/>
        <color indexed="8"/>
        <rFont val="Arial"/>
        <family val="2"/>
      </rPr>
      <t xml:space="preserve"> and </t>
    </r>
    <r>
      <rPr>
        <i/>
        <sz val="8"/>
        <color indexed="8"/>
        <rFont val="Arial"/>
        <family val="2"/>
      </rPr>
      <t>sorsogonensis).</t>
    </r>
    <r>
      <rPr>
        <sz val="8"/>
        <color indexed="8"/>
        <rFont val="Arial"/>
        <family val="2"/>
      </rPr>
      <t>Monotypic</t>
    </r>
  </si>
  <si>
    <t>Long-tailed Bush Warbler</t>
  </si>
  <si>
    <t>Long-tailed Ground-Warbler</t>
  </si>
  <si>
    <t>Locustella caudata</t>
  </si>
  <si>
    <r>
      <t xml:space="preserve">KEN: </t>
    </r>
    <r>
      <rPr>
        <i/>
        <sz val="8"/>
        <color indexed="8"/>
        <rFont val="Arial"/>
        <family val="2"/>
      </rPr>
      <t>Bradypterus caudatus</t>
    </r>
  </si>
  <si>
    <t>Lanceolated Warbler</t>
  </si>
  <si>
    <t>Locustella lanceolata</t>
  </si>
  <si>
    <t>Middendorff's Grasshopper Warbler</t>
  </si>
  <si>
    <t>Middendorff's Grasshopper-Warbler</t>
  </si>
  <si>
    <t>Locustella ochotensis</t>
  </si>
  <si>
    <t>Pallas's Grasshopper Warbler</t>
  </si>
  <si>
    <t>Locustella certhiola</t>
  </si>
  <si>
    <t xml:space="preserve">05 September 2016: One at Sabang, Puerto Princesa, Palawan was photographed by Rommel Cruz </t>
  </si>
  <si>
    <t>Gray's Grasshopper Warbler</t>
  </si>
  <si>
    <t>Gray's Grasshopper-Warbler</t>
  </si>
  <si>
    <t>Locustella fasciolata</t>
  </si>
  <si>
    <t>Benguet Bush Warbler</t>
  </si>
  <si>
    <t>Benguet Bush-Warbler</t>
  </si>
  <si>
    <t>Locustella seebohmi</t>
  </si>
  <si>
    <r>
      <t xml:space="preserve">KEN: </t>
    </r>
    <r>
      <rPr>
        <i/>
        <sz val="8"/>
        <color indexed="8"/>
        <rFont val="Arial"/>
        <family val="2"/>
      </rPr>
      <t>Bradypterus seebohmi</t>
    </r>
  </si>
  <si>
    <t>Striated Grassbird</t>
  </si>
  <si>
    <t>Megalurus palustris</t>
  </si>
  <si>
    <t>Tawny Grassbird</t>
  </si>
  <si>
    <t>Megalurus timoriensis</t>
  </si>
  <si>
    <t>Cisticolas and allies</t>
  </si>
  <si>
    <t>Cisticolidae</t>
  </si>
  <si>
    <t>Zitting Cisticola</t>
  </si>
  <si>
    <t>Cisticola juncidis</t>
  </si>
  <si>
    <t>Golden-headed Cisticola</t>
  </si>
  <si>
    <t>Bright-capped Cisticola</t>
  </si>
  <si>
    <t>Cisticola exilis</t>
  </si>
  <si>
    <t>Philippine Tailorbird</t>
  </si>
  <si>
    <t>Orthotomus castaneiceps</t>
  </si>
  <si>
    <r>
      <t xml:space="preserve">Includes subspecies </t>
    </r>
    <r>
      <rPr>
        <i/>
        <sz val="8"/>
        <color indexed="8"/>
        <rFont val="Arial"/>
        <family val="2"/>
      </rPr>
      <t xml:space="preserve">castaneiceps </t>
    </r>
    <r>
      <rPr>
        <sz val="8"/>
        <color indexed="8"/>
        <rFont val="Arial"/>
        <family val="2"/>
      </rPr>
      <t xml:space="preserve">and </t>
    </r>
    <r>
      <rPr>
        <i/>
        <sz val="8"/>
        <color indexed="8"/>
        <rFont val="Arial"/>
        <family val="2"/>
      </rPr>
      <t>rabori</t>
    </r>
  </si>
  <si>
    <t>Trilling Tailorbird</t>
  </si>
  <si>
    <t>Orthotomus chloronotus</t>
  </si>
  <si>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chloronotus</t>
    </r>
  </si>
  <si>
    <t>Rufous-fronted Tailorbird</t>
  </si>
  <si>
    <t>Orthotomus frontalis</t>
  </si>
  <si>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frontalis </t>
    </r>
    <r>
      <rPr>
        <sz val="8"/>
        <color indexed="8"/>
        <rFont val="Arial"/>
        <family val="2"/>
      </rPr>
      <t>and</t>
    </r>
    <r>
      <rPr>
        <i/>
        <sz val="8"/>
        <color indexed="8"/>
        <rFont val="Arial"/>
        <family val="2"/>
      </rPr>
      <t xml:space="preserve"> mearnsi</t>
    </r>
  </si>
  <si>
    <t>Grey-backed Tailorbird</t>
  </si>
  <si>
    <t>Orthotomus derbianus</t>
  </si>
  <si>
    <r>
      <t xml:space="preserve">Includes subspecies </t>
    </r>
    <r>
      <rPr>
        <i/>
        <sz val="8"/>
        <color indexed="8"/>
        <rFont val="Arial"/>
        <family val="2"/>
      </rPr>
      <t>derbianus</t>
    </r>
    <r>
      <rPr>
        <sz val="8"/>
        <color indexed="8"/>
        <rFont val="Arial"/>
        <family val="2"/>
      </rPr>
      <t xml:space="preserve"> and </t>
    </r>
    <r>
      <rPr>
        <i/>
        <sz val="8"/>
        <color indexed="8"/>
        <rFont val="Arial"/>
        <family val="2"/>
      </rPr>
      <t>nilesi</t>
    </r>
  </si>
  <si>
    <t>Rufous-tailed Tailorbird</t>
  </si>
  <si>
    <t>Orthotomus sericeus</t>
  </si>
  <si>
    <t>Ashy Tailorbird</t>
  </si>
  <si>
    <t>Orthotomus ruficeps</t>
  </si>
  <si>
    <t>White-eared Tailorbird</t>
  </si>
  <si>
    <t>Orthotomus cinereiceps</t>
  </si>
  <si>
    <t>Black-headed Tailorbird</t>
  </si>
  <si>
    <t>Orthotomus nigriceps</t>
  </si>
  <si>
    <t>Yellow-breasted Tailorbird</t>
  </si>
  <si>
    <t>Orthotomus samarensis</t>
  </si>
  <si>
    <t>Babblers</t>
  </si>
  <si>
    <t>Timaliidae</t>
  </si>
  <si>
    <t>Pin-striped Tit-Babbler</t>
  </si>
  <si>
    <t>Striped Tit-Babbler</t>
  </si>
  <si>
    <t>Macronus gularis</t>
  </si>
  <si>
    <r>
      <t xml:space="preserve">KEN: </t>
    </r>
    <r>
      <rPr>
        <i/>
        <sz val="8"/>
        <color indexed="8"/>
        <rFont val="Arial"/>
        <family val="2"/>
      </rPr>
      <t xml:space="preserve">Macronous gularis. </t>
    </r>
    <r>
      <rPr>
        <sz val="8"/>
        <color indexed="8"/>
        <rFont val="Arial"/>
        <family val="2"/>
      </rPr>
      <t>Only subspecies</t>
    </r>
    <r>
      <rPr>
        <i/>
        <sz val="8"/>
        <color indexed="8"/>
        <rFont val="Arial"/>
        <family val="2"/>
      </rPr>
      <t xml:space="preserve"> woodi</t>
    </r>
    <r>
      <rPr>
        <sz val="8"/>
        <color indexed="8"/>
        <rFont val="Arial"/>
        <family val="2"/>
      </rPr>
      <t xml:space="preserve"> occurs in the Philiippines (Palawan and Balabac)</t>
    </r>
  </si>
  <si>
    <t>Bold-striped Tit-Babbler</t>
  </si>
  <si>
    <t>Macronus bornensis</t>
  </si>
  <si>
    <r>
      <t xml:space="preserve">Split from </t>
    </r>
    <r>
      <rPr>
        <i/>
        <sz val="8"/>
        <color indexed="8"/>
        <rFont val="Arial"/>
        <family val="2"/>
      </rPr>
      <t xml:space="preserve">Macronus gularis. </t>
    </r>
    <r>
      <rPr>
        <sz val="8"/>
        <color indexed="8"/>
        <rFont val="Arial"/>
        <family val="2"/>
      </rPr>
      <t xml:space="preserve">Only subspecies </t>
    </r>
    <r>
      <rPr>
        <i/>
        <sz val="8"/>
        <color indexed="8"/>
        <rFont val="Arial"/>
        <family val="2"/>
      </rPr>
      <t xml:space="preserve">cagayanensis </t>
    </r>
    <r>
      <rPr>
        <sz val="8"/>
        <color indexed="8"/>
        <rFont val="Arial"/>
        <family val="2"/>
      </rPr>
      <t>occurs in the Philippines (Mapun Island, Tawi Tawi)</t>
    </r>
  </si>
  <si>
    <t>Brown Tit-Babbler</t>
  </si>
  <si>
    <t>Macronus striaticeps</t>
  </si>
  <si>
    <r>
      <t xml:space="preserve">KEN: </t>
    </r>
    <r>
      <rPr>
        <i/>
        <sz val="8"/>
        <color indexed="8"/>
        <rFont val="Arial"/>
        <family val="2"/>
      </rPr>
      <t>Macronous striaticeps</t>
    </r>
  </si>
  <si>
    <t>Visayan Miniature Babbler</t>
  </si>
  <si>
    <t xml:space="preserve">Miniature Tit-Babbler </t>
  </si>
  <si>
    <t>Micromacronus leytensis</t>
  </si>
  <si>
    <t>Mindanao Miniature Babbler</t>
  </si>
  <si>
    <t>Micromacronus sordidus</t>
  </si>
  <si>
    <r>
      <t xml:space="preserve">Split from </t>
    </r>
    <r>
      <rPr>
        <i/>
        <sz val="8"/>
        <color indexed="8"/>
        <rFont val="Arial"/>
        <family val="2"/>
      </rPr>
      <t>Micromacronus</t>
    </r>
    <r>
      <rPr>
        <sz val="8"/>
        <color indexed="8"/>
        <rFont val="Arial"/>
        <family val="2"/>
      </rPr>
      <t xml:space="preserve"> </t>
    </r>
    <r>
      <rPr>
        <i/>
        <sz val="8"/>
        <color indexed="8"/>
        <rFont val="Arial"/>
        <family val="2"/>
      </rPr>
      <t>leytensis.</t>
    </r>
    <r>
      <rPr>
        <sz val="8"/>
        <color indexed="8"/>
        <rFont val="Arial"/>
        <family val="2"/>
      </rPr>
      <t>Monotypic</t>
    </r>
  </si>
  <si>
    <t>Ground Babblers</t>
  </si>
  <si>
    <t>Pellorneidae</t>
  </si>
  <si>
    <t>Striated Wren-Babbler</t>
  </si>
  <si>
    <t>Streaked Ground-Babbler</t>
  </si>
  <si>
    <t>Ptilocichla mindanensis</t>
  </si>
  <si>
    <t>Falcated Wren-Babbler</t>
  </si>
  <si>
    <t>Falcated Ground-Babbler</t>
  </si>
  <si>
    <t>Ptilocichla falcata</t>
  </si>
  <si>
    <t>Ashy-headed Babbler</t>
  </si>
  <si>
    <t>Malacocincla cinereiceps</t>
  </si>
  <si>
    <r>
      <t xml:space="preserve">KEN: </t>
    </r>
    <r>
      <rPr>
        <i/>
        <sz val="8"/>
        <color indexed="8"/>
        <rFont val="Arial"/>
        <family val="2"/>
      </rPr>
      <t>Trichastoma cinereiceps</t>
    </r>
  </si>
  <si>
    <t>Melodious Babbler</t>
  </si>
  <si>
    <t>Malacopteron palawanense</t>
  </si>
  <si>
    <t>White-eyes</t>
  </si>
  <si>
    <t>Zosteropidae</t>
  </si>
  <si>
    <t>Chestnut-faced Babbler</t>
  </si>
  <si>
    <t>Zosterornis whiteheadi</t>
  </si>
  <si>
    <r>
      <rPr>
        <sz val="8"/>
        <rFont val="Arial"/>
        <family val="2"/>
      </rPr>
      <t xml:space="preserve">KEN: </t>
    </r>
    <r>
      <rPr>
        <i/>
        <sz val="8"/>
        <rFont val="Arial"/>
        <family val="2"/>
      </rPr>
      <t>Stachyris whiteheadi</t>
    </r>
  </si>
  <si>
    <t>Luzon Striped Babbler</t>
  </si>
  <si>
    <t>Luzon Striped-Babbler</t>
  </si>
  <si>
    <t>Zosterornis striatus</t>
  </si>
  <si>
    <r>
      <rPr>
        <sz val="8"/>
        <rFont val="Arial"/>
        <family val="2"/>
      </rPr>
      <t xml:space="preserve">KEN: </t>
    </r>
    <r>
      <rPr>
        <i/>
        <sz val="8"/>
        <rFont val="Arial"/>
        <family val="2"/>
      </rPr>
      <t>Stachyris striatus</t>
    </r>
  </si>
  <si>
    <t>Panay Striped Babbler</t>
  </si>
  <si>
    <t>Panay Striped-Babbler</t>
  </si>
  <si>
    <t>Zosterornis latistriatus</t>
  </si>
  <si>
    <t>Panay</t>
  </si>
  <si>
    <r>
      <rPr>
        <sz val="8"/>
        <rFont val="Arial"/>
        <family val="2"/>
      </rPr>
      <t xml:space="preserve">KEN: </t>
    </r>
    <r>
      <rPr>
        <i/>
        <sz val="8"/>
        <rFont val="Arial"/>
        <family val="2"/>
      </rPr>
      <t>Stachyris latistriatus</t>
    </r>
  </si>
  <si>
    <t>Negros Striped Babbler</t>
  </si>
  <si>
    <t>Negros Striped-Babbler</t>
  </si>
  <si>
    <t>Zosterornis nigrorum</t>
  </si>
  <si>
    <r>
      <rPr>
        <sz val="8"/>
        <rFont val="Arial"/>
        <family val="2"/>
      </rPr>
      <t xml:space="preserve">KEN: </t>
    </r>
    <r>
      <rPr>
        <i/>
        <sz val="8"/>
        <rFont val="Arial"/>
        <family val="2"/>
      </rPr>
      <t>Stachyris nigrorum</t>
    </r>
  </si>
  <si>
    <t>Palawan Striped Babbler</t>
  </si>
  <si>
    <t>Palawan Striped-Babbler</t>
  </si>
  <si>
    <t>Zosterornis hypogrammicus</t>
  </si>
  <si>
    <r>
      <rPr>
        <sz val="8"/>
        <rFont val="Arial"/>
        <family val="2"/>
      </rPr>
      <t xml:space="preserve">KEN: </t>
    </r>
    <r>
      <rPr>
        <i/>
        <sz val="8"/>
        <rFont val="Arial"/>
        <family val="2"/>
      </rPr>
      <t>Stachyris hypogrammicus</t>
    </r>
  </si>
  <si>
    <t>Flame-templed Babbler</t>
  </si>
  <si>
    <t>Dasycrotapha speciosa</t>
  </si>
  <si>
    <r>
      <rPr>
        <sz val="8"/>
        <rFont val="Arial"/>
        <family val="2"/>
      </rPr>
      <t xml:space="preserve">KEN: </t>
    </r>
    <r>
      <rPr>
        <i/>
        <sz val="8"/>
        <rFont val="Arial"/>
        <family val="2"/>
      </rPr>
      <t>Stachyris speciosa</t>
    </r>
  </si>
  <si>
    <t>Mindanao Pygmy Babbler</t>
  </si>
  <si>
    <t>Pygmy Babbler</t>
  </si>
  <si>
    <t>Dasycrotapha plateni</t>
  </si>
  <si>
    <r>
      <rPr>
        <sz val="8"/>
        <rFont val="Arial"/>
        <family val="2"/>
      </rPr>
      <t xml:space="preserve">KEN: </t>
    </r>
    <r>
      <rPr>
        <i/>
        <sz val="8"/>
        <rFont val="Arial"/>
        <family val="2"/>
      </rPr>
      <t xml:space="preserve">Stachyris plateni. </t>
    </r>
    <r>
      <rPr>
        <sz val="8"/>
        <rFont val="Arial"/>
        <family val="2"/>
      </rPr>
      <t>Now monotypic</t>
    </r>
  </si>
  <si>
    <t>Visayan Pygmy Babbler</t>
  </si>
  <si>
    <t>Dasycrotapha pygmaea</t>
  </si>
  <si>
    <r>
      <t>Split from</t>
    </r>
    <r>
      <rPr>
        <i/>
        <sz val="8"/>
        <color indexed="8"/>
        <rFont val="Arial"/>
        <family val="2"/>
      </rPr>
      <t xml:space="preserve"> Stachyris plateni. </t>
    </r>
    <r>
      <rPr>
        <sz val="8"/>
        <color indexed="8"/>
        <rFont val="Arial"/>
        <family val="2"/>
      </rPr>
      <t>Monotypic</t>
    </r>
  </si>
  <si>
    <t>Golden-crowned Babbler</t>
  </si>
  <si>
    <t>Sterrhoptilus dennistouni</t>
  </si>
  <si>
    <r>
      <rPr>
        <sz val="8"/>
        <rFont val="Arial"/>
        <family val="2"/>
      </rPr>
      <t xml:space="preserve">KEN: </t>
    </r>
    <r>
      <rPr>
        <i/>
        <sz val="8"/>
        <rFont val="Arial"/>
        <family val="2"/>
      </rPr>
      <t>Stachyris dennistouni</t>
    </r>
  </si>
  <si>
    <t>Black-crowned Babbler</t>
  </si>
  <si>
    <t>Sterrhoptilus nigrocapitatus</t>
  </si>
  <si>
    <r>
      <rPr>
        <sz val="8"/>
        <rFont val="Arial"/>
        <family val="2"/>
      </rPr>
      <t xml:space="preserve">KEN: </t>
    </r>
    <r>
      <rPr>
        <i/>
        <sz val="8"/>
        <rFont val="Arial"/>
        <family val="2"/>
      </rPr>
      <t>Stachyris nigrocapitatus</t>
    </r>
  </si>
  <si>
    <t>Rusty-crowned Babbler</t>
  </si>
  <si>
    <t>Sterrhoptilus capitalis</t>
  </si>
  <si>
    <r>
      <rPr>
        <sz val="8"/>
        <rFont val="Arial"/>
        <family val="2"/>
      </rPr>
      <t xml:space="preserve">KEN: </t>
    </r>
    <r>
      <rPr>
        <i/>
        <sz val="8"/>
        <rFont val="Arial"/>
        <family val="2"/>
      </rPr>
      <t>Stachyris capitalis</t>
    </r>
  </si>
  <si>
    <t>Mindanao White-eye</t>
  </si>
  <si>
    <t>Black-masked White-eye</t>
  </si>
  <si>
    <t>Lophozosterops goodfellowi</t>
  </si>
  <si>
    <t>Lowland White-eye</t>
  </si>
  <si>
    <t>Zosterops meyeni</t>
  </si>
  <si>
    <t>Breeds also on Lan Yu Island, Taiwan</t>
  </si>
  <si>
    <t>Everett's White-eye</t>
  </si>
  <si>
    <t>Zosterops everetti</t>
  </si>
  <si>
    <t>Yellowish White-eye</t>
  </si>
  <si>
    <t>Zosterops nigrorum</t>
  </si>
  <si>
    <t>Mountain White-eye</t>
  </si>
  <si>
    <t>Zosterops montanus</t>
  </si>
  <si>
    <t>Fairy-bluebirds</t>
  </si>
  <si>
    <t>Irenidae</t>
  </si>
  <si>
    <t>Asian Fairy-bluebird</t>
  </si>
  <si>
    <t>Asian Fairy-Bluebird</t>
  </si>
  <si>
    <t>Irena puella</t>
  </si>
  <si>
    <t>Philippine Fairy-bluebird</t>
  </si>
  <si>
    <t>Philippine Fairy-Bluebird</t>
  </si>
  <si>
    <t>Irena cyanogastra</t>
  </si>
  <si>
    <r>
      <t>KEN:</t>
    </r>
    <r>
      <rPr>
        <i/>
        <sz val="8"/>
        <rFont val="Arial"/>
        <family val="2"/>
      </rPr>
      <t xml:space="preserve"> Irena cyanogaster </t>
    </r>
  </si>
  <si>
    <t>Nuthatches</t>
  </si>
  <si>
    <t>Sittidae</t>
  </si>
  <si>
    <t>Velvet-fronted Nuthatch</t>
  </si>
  <si>
    <t>Sitta frontalis</t>
  </si>
  <si>
    <t>Sulphur-billed Nuthatch</t>
  </si>
  <si>
    <t>Sitta oenochlamys</t>
  </si>
  <si>
    <r>
      <t xml:space="preserve">Split from </t>
    </r>
    <r>
      <rPr>
        <i/>
        <sz val="8"/>
        <color indexed="8"/>
        <rFont val="Arial"/>
        <family val="2"/>
      </rPr>
      <t xml:space="preserve">Sitta frontalis. </t>
    </r>
    <r>
      <rPr>
        <sz val="8"/>
        <color indexed="8"/>
        <rFont val="Arial"/>
        <family val="2"/>
      </rPr>
      <t>Includes subspecies m</t>
    </r>
    <r>
      <rPr>
        <i/>
        <sz val="8"/>
        <color indexed="8"/>
        <rFont val="Arial"/>
        <family val="2"/>
      </rPr>
      <t>esoleuca, isarog, lilacea, apo, zamboanga</t>
    </r>
    <r>
      <rPr>
        <sz val="8"/>
        <color indexed="8"/>
        <rFont val="Arial"/>
        <family val="2"/>
      </rPr>
      <t xml:space="preserve"> and </t>
    </r>
    <r>
      <rPr>
        <i/>
        <sz val="8"/>
        <color indexed="8"/>
        <rFont val="Arial"/>
        <family val="2"/>
      </rPr>
      <t>oenochlamys</t>
    </r>
  </si>
  <si>
    <t>Starlings and Rhabdornis</t>
  </si>
  <si>
    <t>Sturnidae</t>
  </si>
  <si>
    <t>Asian Glossy Starling</t>
  </si>
  <si>
    <t>Aplonis panayensis</t>
  </si>
  <si>
    <t>Short-tailed Starling</t>
  </si>
  <si>
    <t>Short-tailed Glossy Starling</t>
  </si>
  <si>
    <t>Aplonis minor</t>
  </si>
  <si>
    <t>Apo Myna</t>
  </si>
  <si>
    <t>Basilornis mirandus</t>
  </si>
  <si>
    <r>
      <rPr>
        <sz val="8"/>
        <rFont val="Arial"/>
        <family val="2"/>
      </rPr>
      <t xml:space="preserve">KEN: </t>
    </r>
    <r>
      <rPr>
        <i/>
        <sz val="8"/>
        <rFont val="Arial"/>
        <family val="2"/>
      </rPr>
      <t>Basilornis miranda</t>
    </r>
  </si>
  <si>
    <t>Coleto</t>
  </si>
  <si>
    <t>Sarcops calvus</t>
  </si>
  <si>
    <t>Breeds also on Bangi Island, Sabah, Malaysia</t>
  </si>
  <si>
    <t>Common Hill Myna</t>
  </si>
  <si>
    <t>Hill Myna</t>
  </si>
  <si>
    <t>Gracula religiosa</t>
  </si>
  <si>
    <t>Crested Myna</t>
  </si>
  <si>
    <t>Acridotheres cristatellus</t>
  </si>
  <si>
    <t>Introduced around 1850</t>
  </si>
  <si>
    <t>Red-billed Starling</t>
  </si>
  <si>
    <t>Silky Starling</t>
  </si>
  <si>
    <t>Spodiopsar sericeus</t>
  </si>
  <si>
    <r>
      <t xml:space="preserve">KEN: </t>
    </r>
    <r>
      <rPr>
        <i/>
        <sz val="8"/>
        <color indexed="8"/>
        <rFont val="Arial"/>
        <family val="2"/>
      </rPr>
      <t>Sturnus sericeus</t>
    </r>
  </si>
  <si>
    <t>White-cheeked Starling</t>
  </si>
  <si>
    <t>Grey Starling</t>
  </si>
  <si>
    <t>Spodiopsar cineraceus</t>
  </si>
  <si>
    <r>
      <t>KEN:</t>
    </r>
    <r>
      <rPr>
        <i/>
        <sz val="8"/>
        <color indexed="8"/>
        <rFont val="Arial"/>
        <family val="2"/>
      </rPr>
      <t xml:space="preserve"> Sturnus cineraceus</t>
    </r>
  </si>
  <si>
    <t>Daurian Starling</t>
  </si>
  <si>
    <t>Agropsar sturninus</t>
  </si>
  <si>
    <t>First record of two birds on North Islet, Tubbataha Reef Palawan (October 1991) by Morten Heegård and Arne Jensen. See Heegaard, M. and Jensen, A.E. (1992). Since then one record</t>
  </si>
  <si>
    <t>Chestnut-cheeked Starling</t>
  </si>
  <si>
    <t>Agropsar philippensis</t>
  </si>
  <si>
    <r>
      <t xml:space="preserve">KEN: </t>
    </r>
    <r>
      <rPr>
        <i/>
        <sz val="8"/>
        <color indexed="8"/>
        <rFont val="Arial"/>
        <family val="2"/>
      </rPr>
      <t>Sturnus philippensis</t>
    </r>
  </si>
  <si>
    <t>White-shouldered Starling</t>
  </si>
  <si>
    <t>Sturnia sinensis</t>
  </si>
  <si>
    <r>
      <t xml:space="preserve">KEN: </t>
    </r>
    <r>
      <rPr>
        <i/>
        <sz val="8"/>
        <color indexed="8"/>
        <rFont val="Arial"/>
        <family val="2"/>
      </rPr>
      <t>Sturnus sinensis</t>
    </r>
  </si>
  <si>
    <t>Rosy Starling</t>
  </si>
  <si>
    <t>Pastor roseus</t>
  </si>
  <si>
    <t>First record of one sub-adult bird at South Islet, Tubbataha Reefs, Palawan (May 2009) by Arne Jensen and Timothy Fisher. Since then two records. See Jensen, A.E., Fisher, T. and Hutchinson, R. (2015)  FORKTAIL 31: 24–36.</t>
  </si>
  <si>
    <t>Common Starling</t>
  </si>
  <si>
    <t>Sturnus vulgaris</t>
  </si>
  <si>
    <t>First record of one adult bird at Iwahig Penal Colony, Puerto Princesa, Palawan (February 2007) by Romy Ocon. Since then one record. See Jensen, A.E., Fisher, T. and Hutchinson, R. (2015) FORKTAIL 31: 24–36.</t>
  </si>
  <si>
    <t>Stripe-headed Rhabdornis</t>
  </si>
  <si>
    <t>Rhabdornis mystacalis</t>
  </si>
  <si>
    <t>Stripe-breasted Rhabdornis</t>
  </si>
  <si>
    <t>Rhabdornis inornatus</t>
  </si>
  <si>
    <t>Grand Rhabdornis</t>
  </si>
  <si>
    <t>Rhabdornis grandis</t>
  </si>
  <si>
    <t>Thrushes</t>
  </si>
  <si>
    <t>Turdidae</t>
  </si>
  <si>
    <t>Chestnut-capped Thrush</t>
  </si>
  <si>
    <t>Chestnut-capped Ground-Thrush</t>
  </si>
  <si>
    <t>Geokichla interpres</t>
  </si>
  <si>
    <r>
      <t xml:space="preserve">KEN: </t>
    </r>
    <r>
      <rPr>
        <i/>
        <sz val="8"/>
        <color indexed="8"/>
        <rFont val="Arial"/>
        <family val="2"/>
      </rPr>
      <t>Zoothera interpres</t>
    </r>
  </si>
  <si>
    <t>Ashy Thrush</t>
  </si>
  <si>
    <t>Ashy Ground-Thrush</t>
  </si>
  <si>
    <t>Geokichla cinerea</t>
  </si>
  <si>
    <r>
      <t xml:space="preserve">KEN: </t>
    </r>
    <r>
      <rPr>
        <i/>
        <sz val="8"/>
        <color indexed="8"/>
        <rFont val="Arial"/>
        <family val="2"/>
      </rPr>
      <t>Zoothera cinerea</t>
    </r>
  </si>
  <si>
    <t>Siberian Thrush</t>
  </si>
  <si>
    <t>Geokichla sibirica</t>
  </si>
  <si>
    <t>First record of one male on Mt. Cetaceo, Cagayan (February 2012) by Danilo Balete. See Jensen, A.E., Fisher, T. and Hutchinson, R. (2015) FORKTAIL 31: 24–36.. Since then one record</t>
  </si>
  <si>
    <t>Sunda Thrush</t>
  </si>
  <si>
    <t>Sunda Ground-Thrush</t>
  </si>
  <si>
    <t>Zoothera andromedae</t>
  </si>
  <si>
    <t>White's Thrush</t>
  </si>
  <si>
    <t>Scaly Ground-Thrush</t>
  </si>
  <si>
    <t>Zoothera aurea</t>
  </si>
  <si>
    <r>
      <t xml:space="preserve">Split from </t>
    </r>
    <r>
      <rPr>
        <i/>
        <sz val="8"/>
        <color indexed="8"/>
        <rFont val="Arial"/>
        <family val="2"/>
      </rPr>
      <t>Zoothera dauma.</t>
    </r>
    <r>
      <rPr>
        <sz val="8"/>
        <color indexed="8"/>
        <rFont val="Arial"/>
        <family val="2"/>
      </rPr>
      <t xml:space="preserve">Only subspecies </t>
    </r>
    <r>
      <rPr>
        <i/>
        <sz val="8"/>
        <color indexed="8"/>
        <rFont val="Arial"/>
        <family val="2"/>
      </rPr>
      <t>aurea</t>
    </r>
    <r>
      <rPr>
        <sz val="8"/>
        <color indexed="8"/>
        <rFont val="Arial"/>
        <family val="2"/>
      </rPr>
      <t xml:space="preserve"> recorded in the Philippines</t>
    </r>
  </si>
  <si>
    <t>Chinese Blackbird</t>
  </si>
  <si>
    <t>Turdus mandarinus</t>
  </si>
  <si>
    <t>First record of one male from Sabang, Puerto Princess, Palawan (November 2007) by Timothy Fisher. Since then records in February and April 2008; probably of the same individual. See Jensen, A.E., Fisher, T. and Hutchinson, R. (2015) FORKTAIL 31: 24–36.</t>
  </si>
  <si>
    <t>Island Thrush</t>
  </si>
  <si>
    <t>Turdus poliocephalus</t>
  </si>
  <si>
    <t>Eyebrowed Thrush</t>
  </si>
  <si>
    <t>Turdus obscurus</t>
  </si>
  <si>
    <t>Pale Thrush</t>
  </si>
  <si>
    <t>Turdus pallidus</t>
  </si>
  <si>
    <t>Brown-headed Thrush</t>
  </si>
  <si>
    <t>Turdus chrysolaus</t>
  </si>
  <si>
    <t>Dusky Thrush</t>
  </si>
  <si>
    <t>Turdus eunomus</t>
  </si>
  <si>
    <t>First record of two birds, of which one male, in Basco, Batan Island, Batanes (January 2013) by Rolly Urriza. See Jensen, A.E., Fisher, T. and Hutchinson, R. (2015) FORKTAIL 31: 24–36.</t>
  </si>
  <si>
    <t>Chats and Old World Flycatchers</t>
  </si>
  <si>
    <t>Muscicapidae</t>
  </si>
  <si>
    <t>Philippine Magpie-Robin</t>
  </si>
  <si>
    <t>Oriental Magpie-Robin</t>
  </si>
  <si>
    <t>Copsychus mindanensis</t>
  </si>
  <si>
    <r>
      <t xml:space="preserve">Split from </t>
    </r>
    <r>
      <rPr>
        <i/>
        <sz val="8"/>
        <color indexed="8"/>
        <rFont val="Arial"/>
        <family val="2"/>
      </rPr>
      <t xml:space="preserve">Copsychus saularis. </t>
    </r>
    <r>
      <rPr>
        <sz val="8"/>
        <color indexed="8"/>
        <rFont val="Arial"/>
        <family val="2"/>
      </rPr>
      <t>Monotypic</t>
    </r>
  </si>
  <si>
    <t>White-browed Shama</t>
  </si>
  <si>
    <t>Copsychus luzoniensis</t>
  </si>
  <si>
    <t>White-vented Shama</t>
  </si>
  <si>
    <t>Copsychus niger</t>
  </si>
  <si>
    <t>Black Shama</t>
  </si>
  <si>
    <t>Copsychus cebuensis</t>
  </si>
  <si>
    <t>Grey-streaked Flycatcher</t>
  </si>
  <si>
    <t>Muscicapa griseisticta</t>
  </si>
  <si>
    <t>Dark-sided Flycatcher</t>
  </si>
  <si>
    <t>Muscicapa sibirica</t>
  </si>
  <si>
    <t>Asian Brown Flycatcher</t>
  </si>
  <si>
    <t>Muscicapa dauurica</t>
  </si>
  <si>
    <t>Ashy-breasted Flycatcher</t>
  </si>
  <si>
    <t>Muscicapa randi</t>
  </si>
  <si>
    <t>Ferruginous Flycatcher</t>
  </si>
  <si>
    <t>Muscicapa ferruginea</t>
  </si>
  <si>
    <t>Blue-breasted Blue Flycatcher</t>
  </si>
  <si>
    <t>Blue-breasted Flycatcher</t>
  </si>
  <si>
    <t>Cyornis herioti</t>
  </si>
  <si>
    <t>Palawan Blue Flycatcher</t>
  </si>
  <si>
    <t>Cyornis lemprieri</t>
  </si>
  <si>
    <t>Mangrove Blue Flycatcher</t>
  </si>
  <si>
    <t>Cyornis rufigastra</t>
  </si>
  <si>
    <t>Rufous-tailed Jungle Flycatcher</t>
  </si>
  <si>
    <t>Rufous-tailed Jungle-Flycatcher</t>
  </si>
  <si>
    <t>Cyornis ruficauda</t>
  </si>
  <si>
    <t>Blue-and-white Flycatcher</t>
  </si>
  <si>
    <t>Cyanoptila cyanomelana</t>
  </si>
  <si>
    <t>Zappey's Flycatcher</t>
  </si>
  <si>
    <t>Cyanoptila cumatilis</t>
  </si>
  <si>
    <r>
      <t>Split from</t>
    </r>
    <r>
      <rPr>
        <i/>
        <sz val="8"/>
        <color indexed="8"/>
        <rFont val="Arial"/>
        <family val="2"/>
      </rPr>
      <t xml:space="preserve"> Cyanoptila cyanomelana.</t>
    </r>
    <r>
      <rPr>
        <sz val="8"/>
        <color indexed="8"/>
        <rFont val="Arial"/>
        <family val="2"/>
      </rPr>
      <t xml:space="preserve"> Monotypic.</t>
    </r>
    <r>
      <rPr>
        <i/>
        <sz val="8"/>
        <color indexed="8"/>
        <rFont val="Arial"/>
        <family val="2"/>
      </rPr>
      <t xml:space="preserve"> </t>
    </r>
    <r>
      <rPr>
        <sz val="8"/>
        <color indexed="8"/>
        <rFont val="Arial"/>
        <family val="2"/>
      </rPr>
      <t xml:space="preserve">Known only from one specimen collected on Luzon and one collected on Palawan. See Dickinson </t>
    </r>
    <r>
      <rPr>
        <i/>
        <sz val="8"/>
        <color indexed="8"/>
        <rFont val="Arial"/>
        <family val="2"/>
      </rPr>
      <t>et al</t>
    </r>
    <r>
      <rPr>
        <sz val="8"/>
        <color indexed="8"/>
        <rFont val="Arial"/>
        <family val="2"/>
      </rPr>
      <t xml:space="preserve"> (1991)</t>
    </r>
  </si>
  <si>
    <t>Turquoise Flycatcher</t>
  </si>
  <si>
    <t>Mountain Verditer-Flycatcher</t>
  </si>
  <si>
    <t>Eumyias panayensis</t>
  </si>
  <si>
    <t>Bagobo Babbler</t>
  </si>
  <si>
    <t>Leonardina woodi</t>
  </si>
  <si>
    <t>White-browed Shortwing</t>
  </si>
  <si>
    <t>Brachypteryx montana</t>
  </si>
  <si>
    <t>White-throated Jungle Flycatcher</t>
  </si>
  <si>
    <t>White-throated Jungle-Flycatcher</t>
  </si>
  <si>
    <t>Vauriella albigularis</t>
  </si>
  <si>
    <t>White-browed Jungle Flycatcher</t>
  </si>
  <si>
    <t>Luzon Jungle-Flycatcher</t>
  </si>
  <si>
    <t>Vauriella insignis</t>
  </si>
  <si>
    <t>Slaty-backed Jungle Flycatcher</t>
  </si>
  <si>
    <t>Goodfellow's Jungle-Flycatcher</t>
  </si>
  <si>
    <t>Vauriella goodfellowi</t>
  </si>
  <si>
    <t>Siberian Blue Robin</t>
  </si>
  <si>
    <t>Luscinia cyane</t>
  </si>
  <si>
    <t>Bluethroat</t>
  </si>
  <si>
    <t>Luscinia svecica</t>
  </si>
  <si>
    <t>First record of one male at Bislig Airport, Surigao del Sur (February 2003) by Mikael Bauer, Markus Lagerquist, Carlos Gutiérrez Expósito, Hans Meÿer and Dave van der Spool. See Jensen, A.E., Fisher, T. and Hutchinson, R. (2015) FORKTAIL 31: 24–36.</t>
  </si>
  <si>
    <t>Siberian Rubythroat</t>
  </si>
  <si>
    <t>Calliope calliope</t>
  </si>
  <si>
    <t>Red-flanked Bluetail</t>
  </si>
  <si>
    <t>Tarsiger cyanurus</t>
  </si>
  <si>
    <t>First record of one female bird on Calayan Island, Cagayan (May 2004) by  Desmond Allen. See Allen, D., Espanola, C., Broad, G., Oliveros, C. and Gonzales, J.C.T. (2006).</t>
  </si>
  <si>
    <t>Yellow-rumped Flycatcher</t>
  </si>
  <si>
    <t>Ficedula zanthopygia</t>
  </si>
  <si>
    <t>First record of one female described from Puerto Princesa, Palawan (October 1999) by Robert Ferguson and Roger Costin. See Jensen, A.E., Fisher, T. and Hutchinson, R. (2015) FORKTAIL 31: 24–36.</t>
  </si>
  <si>
    <t>Narcissus Flycatcher</t>
  </si>
  <si>
    <t>Ficedula narcissina</t>
  </si>
  <si>
    <t>Mugimaki Flycatcher</t>
  </si>
  <si>
    <t>Ficedula mugimaki</t>
  </si>
  <si>
    <t>Taiga Flycatcher</t>
  </si>
  <si>
    <t>Red-breasted Flycatcher</t>
  </si>
  <si>
    <t>Ficedula albicilla</t>
  </si>
  <si>
    <r>
      <t>Split from</t>
    </r>
    <r>
      <rPr>
        <i/>
        <sz val="8"/>
        <color indexed="8"/>
        <rFont val="Arial"/>
        <family val="2"/>
      </rPr>
      <t xml:space="preserve"> Ficedula parva.</t>
    </r>
    <r>
      <rPr>
        <sz val="8"/>
        <color indexed="8"/>
        <rFont val="Arial"/>
        <family val="2"/>
      </rPr>
      <t>Monotypic</t>
    </r>
  </si>
  <si>
    <t>Little Slaty Flycatcher</t>
  </si>
  <si>
    <t>Ficedula basilanica</t>
  </si>
  <si>
    <t>Palawan Flycatcher</t>
  </si>
  <si>
    <t>Ficedula platenae</t>
  </si>
  <si>
    <t>Cryptic Flycatcher</t>
  </si>
  <si>
    <t>Ficedula crypta</t>
  </si>
  <si>
    <t>Bundok Flycatcher</t>
  </si>
  <si>
    <t>Snowy-browed Flycatcher</t>
  </si>
  <si>
    <t>Ficedula luzoniensis</t>
  </si>
  <si>
    <r>
      <t xml:space="preserve">Split from </t>
    </r>
    <r>
      <rPr>
        <i/>
        <sz val="8"/>
        <color indexed="8"/>
        <rFont val="Arial"/>
        <family val="2"/>
      </rPr>
      <t>Ficedula hyperythra</t>
    </r>
  </si>
  <si>
    <t>Furtive Flycatcher</t>
  </si>
  <si>
    <t>Ficedula disposita</t>
  </si>
  <si>
    <t>Little Pied Flycatcher</t>
  </si>
  <si>
    <t>Ficedula westermanni</t>
  </si>
  <si>
    <t>Daurian Redstart</t>
  </si>
  <si>
    <t>Phoenicurus auroreus</t>
  </si>
  <si>
    <t>Luzon Water Redstart</t>
  </si>
  <si>
    <t>Luzon Water-Redstart</t>
  </si>
  <si>
    <t>Rhyacornis bicolor</t>
  </si>
  <si>
    <t>Blue Rock Thrush</t>
  </si>
  <si>
    <t>Blue Rock-Thrush</t>
  </si>
  <si>
    <t>Monticola solitarius</t>
  </si>
  <si>
    <t>Stejneger's Stonechat</t>
  </si>
  <si>
    <t>Saxicola stejnegeri</t>
  </si>
  <si>
    <r>
      <t xml:space="preserve">First record of one bird in Quezon City, Metro Manila (November 2007) by Agerico de Villa and Ding Carpio. Four other records are either of </t>
    </r>
    <r>
      <rPr>
        <i/>
        <sz val="8"/>
        <color indexed="8"/>
        <rFont val="Arial"/>
        <family val="2"/>
      </rPr>
      <t xml:space="preserve">Saxicola maurus </t>
    </r>
    <r>
      <rPr>
        <sz val="8"/>
        <color indexed="8"/>
        <rFont val="Arial"/>
        <family val="2"/>
      </rPr>
      <t xml:space="preserve">or </t>
    </r>
    <r>
      <rPr>
        <i/>
        <sz val="8"/>
        <color indexed="8"/>
        <rFont val="Arial"/>
        <family val="2"/>
      </rPr>
      <t xml:space="preserve">Saxicola stejnegeri </t>
    </r>
    <r>
      <rPr>
        <sz val="8"/>
        <color indexed="8"/>
        <rFont val="Arial"/>
        <family val="2"/>
      </rPr>
      <t>but documentation does not allow for identification to species level. See Jensen, A.E., Fisher, T. and Hutchinson, R. (2015) FORKTAIL 31: 24–36.</t>
    </r>
  </si>
  <si>
    <t>Pied Bush Chat</t>
  </si>
  <si>
    <t>Pied Bushchat</t>
  </si>
  <si>
    <t>Saxicola caprata</t>
  </si>
  <si>
    <t>Northern Wheatear</t>
  </si>
  <si>
    <t>Oenanthe oenanthe</t>
  </si>
  <si>
    <t>Leafbirds</t>
  </si>
  <si>
    <t>Chloropseidae</t>
  </si>
  <si>
    <t>Philippine Leafbird</t>
  </si>
  <si>
    <t>Chloropsis flavipennis</t>
  </si>
  <si>
    <t>Yellow-throated Leafbird</t>
  </si>
  <si>
    <t>Chloropsis palawanensis</t>
  </si>
  <si>
    <t>Flowerpeckers</t>
  </si>
  <si>
    <t>Dicaeidae</t>
  </si>
  <si>
    <t>Olive-backed Flowerpecker</t>
  </si>
  <si>
    <t>Prionochilus olivaceus</t>
  </si>
  <si>
    <t>Palawan Flowerpecker</t>
  </si>
  <si>
    <t>Prionochilus plateni</t>
  </si>
  <si>
    <t>Striped Flowerpecker</t>
  </si>
  <si>
    <t>Dicaeum aeruginosum</t>
  </si>
  <si>
    <t>Whiskered Flowerpecker</t>
  </si>
  <si>
    <t>Dicaeum proprium</t>
  </si>
  <si>
    <t>Olive-capped Flowerpecker</t>
  </si>
  <si>
    <t>Dicaeum nigrilore</t>
  </si>
  <si>
    <t>Flame-crowned Flowerpecker</t>
  </si>
  <si>
    <t>Dicaeum anthonyi</t>
  </si>
  <si>
    <t>Bicolored Flowerpecker</t>
  </si>
  <si>
    <t>Dicaeum bicolor</t>
  </si>
  <si>
    <t>Black-belted Flowerpecker</t>
  </si>
  <si>
    <t>Red-keeled Flowerpecker</t>
  </si>
  <si>
    <t>Dicaeum haematostictum</t>
  </si>
  <si>
    <r>
      <t xml:space="preserve">Split from </t>
    </r>
    <r>
      <rPr>
        <i/>
        <sz val="8"/>
        <color indexed="8"/>
        <rFont val="Arial"/>
        <family val="2"/>
      </rPr>
      <t>Dicaeum australe.</t>
    </r>
    <r>
      <rPr>
        <sz val="8"/>
        <color indexed="8"/>
        <rFont val="Arial"/>
        <family val="2"/>
      </rPr>
      <t>Monotypic</t>
    </r>
  </si>
  <si>
    <t xml:space="preserve">Red-keeled Flowerpecker </t>
  </si>
  <si>
    <t>Dicaeum australe</t>
  </si>
  <si>
    <t>Scarlet-collared Flowerpecker</t>
  </si>
  <si>
    <t>Dicaeum retrocinctum</t>
  </si>
  <si>
    <t>Cebu Flowerpecker</t>
  </si>
  <si>
    <t>Dicaeum quadricolor</t>
  </si>
  <si>
    <t>Orange-bellied Flowerpecker</t>
  </si>
  <si>
    <t>Dicaeum trigonostigma</t>
  </si>
  <si>
    <t>Buzzing Flowerpecker</t>
  </si>
  <si>
    <t>Dicaeum hypoleucum</t>
  </si>
  <si>
    <t>Pygmy Flowerpecker</t>
  </si>
  <si>
    <t>Dicaeum pygmaeum</t>
  </si>
  <si>
    <t>Fire-breasted Flowerpecker</t>
  </si>
  <si>
    <t>Dicaeum ignipectus</t>
  </si>
  <si>
    <t>Sunbirds</t>
  </si>
  <si>
    <t>Nectariniidae</t>
  </si>
  <si>
    <t>Brown-throated Sunbird</t>
  </si>
  <si>
    <t>Plain-throated Sunbird</t>
  </si>
  <si>
    <t>Anthreptes malacensis</t>
  </si>
  <si>
    <r>
      <t xml:space="preserve">Includes subspecies </t>
    </r>
    <r>
      <rPr>
        <i/>
        <sz val="8"/>
        <color indexed="8"/>
        <rFont val="Arial"/>
        <family val="2"/>
      </rPr>
      <t xml:space="preserve">paraguae, heliolusius, wiglesworthi, iris, chlorigaster </t>
    </r>
    <r>
      <rPr>
        <sz val="8"/>
        <color indexed="8"/>
        <rFont val="Arial"/>
        <family val="2"/>
      </rPr>
      <t>and</t>
    </r>
    <r>
      <rPr>
        <i/>
        <sz val="8"/>
        <color indexed="8"/>
        <rFont val="Arial"/>
        <family val="2"/>
      </rPr>
      <t xml:space="preserve"> cagayansis </t>
    </r>
  </si>
  <si>
    <t>Grey-throated Sunbird</t>
  </si>
  <si>
    <t>Anthreptes griseigularis</t>
  </si>
  <si>
    <r>
      <t>Split from</t>
    </r>
    <r>
      <rPr>
        <i/>
        <sz val="8"/>
        <color indexed="8"/>
        <rFont val="Arial"/>
        <family val="2"/>
      </rPr>
      <t xml:space="preserve"> Anthreptes malacensis.</t>
    </r>
    <r>
      <rPr>
        <sz val="8"/>
        <color indexed="8"/>
        <rFont val="Arial"/>
        <family val="2"/>
      </rPr>
      <t>Includes</t>
    </r>
    <r>
      <rPr>
        <i/>
        <sz val="8"/>
        <color indexed="8"/>
        <rFont val="Arial"/>
        <family val="2"/>
      </rPr>
      <t xml:space="preserve"> </t>
    </r>
    <r>
      <rPr>
        <sz val="8"/>
        <color indexed="8"/>
        <rFont val="Arial"/>
        <family val="2"/>
      </rPr>
      <t xml:space="preserve">subspecies </t>
    </r>
    <r>
      <rPr>
        <i/>
        <sz val="8"/>
        <color indexed="8"/>
        <rFont val="Arial"/>
        <family val="2"/>
      </rPr>
      <t>birgitae</t>
    </r>
    <r>
      <rPr>
        <sz val="8"/>
        <color indexed="8"/>
        <rFont val="Arial"/>
        <family val="2"/>
      </rPr>
      <t xml:space="preserve"> and</t>
    </r>
    <r>
      <rPr>
        <i/>
        <sz val="8"/>
        <color indexed="8"/>
        <rFont val="Arial"/>
        <family val="2"/>
      </rPr>
      <t xml:space="preserve"> griseigularis</t>
    </r>
  </si>
  <si>
    <t>Purple-throated Sunbird</t>
  </si>
  <si>
    <t>Leptocoma sperata</t>
  </si>
  <si>
    <r>
      <t xml:space="preserve">KEN: </t>
    </r>
    <r>
      <rPr>
        <i/>
        <sz val="8"/>
        <rFont val="Arial"/>
        <family val="2"/>
      </rPr>
      <t>Nectarinia sperata. Leptocoma sperata</t>
    </r>
    <r>
      <rPr>
        <sz val="8"/>
        <rFont val="Arial"/>
        <family val="2"/>
      </rPr>
      <t xml:space="preserve"> now a Philippine endemic with subspecies </t>
    </r>
    <r>
      <rPr>
        <i/>
        <sz val="8"/>
        <rFont val="Arial"/>
        <family val="2"/>
      </rPr>
      <t>henkei, sperata, trochilus</t>
    </r>
    <r>
      <rPr>
        <sz val="8"/>
        <rFont val="Arial"/>
        <family val="2"/>
      </rPr>
      <t xml:space="preserve"> and </t>
    </r>
    <r>
      <rPr>
        <i/>
        <sz val="8"/>
        <rFont val="Arial"/>
        <family val="2"/>
      </rPr>
      <t>juliae</t>
    </r>
    <r>
      <rPr>
        <sz val="8"/>
        <rFont val="Arial"/>
        <family val="2"/>
      </rPr>
      <t xml:space="preserve">, following the split of extralimital Van Hasselt's Sunbird </t>
    </r>
    <r>
      <rPr>
        <i/>
        <sz val="8"/>
        <rFont val="Arial"/>
        <family val="2"/>
      </rPr>
      <t xml:space="preserve">Leptocoma brasiliana  </t>
    </r>
  </si>
  <si>
    <t>Copper-throated Sunbird</t>
  </si>
  <si>
    <t>Leptocoma calcostetha</t>
  </si>
  <si>
    <r>
      <t xml:space="preserve">KEN: </t>
    </r>
    <r>
      <rPr>
        <i/>
        <sz val="8"/>
        <color indexed="8"/>
        <rFont val="Arial"/>
        <family val="2"/>
      </rPr>
      <t>Nectarinia calcostetha</t>
    </r>
  </si>
  <si>
    <t>Olive-backed Sunbird</t>
  </si>
  <si>
    <t>Cinnyris jugularis</t>
  </si>
  <si>
    <r>
      <t xml:space="preserve">KEN: </t>
    </r>
    <r>
      <rPr>
        <i/>
        <sz val="8"/>
        <color indexed="8"/>
        <rFont val="Arial"/>
        <family val="2"/>
      </rPr>
      <t>Nectarinia jugularis</t>
    </r>
  </si>
  <si>
    <t>Grey-hooded Sunbird</t>
  </si>
  <si>
    <t>Aethopyga primigenia</t>
  </si>
  <si>
    <r>
      <t xml:space="preserve">KEN: </t>
    </r>
    <r>
      <rPr>
        <i/>
        <sz val="8"/>
        <color indexed="8"/>
        <rFont val="Arial"/>
        <family val="2"/>
      </rPr>
      <t>Aethopyga primigenius</t>
    </r>
  </si>
  <si>
    <t>Apo Sunbird</t>
  </si>
  <si>
    <t>Aethopyga boltoni</t>
  </si>
  <si>
    <t>Lina's Sunbird</t>
  </si>
  <si>
    <t>Aethopyga linaraborae</t>
  </si>
  <si>
    <t>Flaming Sunbird</t>
  </si>
  <si>
    <t>Aethopyga flagrans</t>
  </si>
  <si>
    <r>
      <t xml:space="preserve">Now monotypic following split of </t>
    </r>
    <r>
      <rPr>
        <i/>
        <sz val="8"/>
        <color indexed="8"/>
        <rFont val="Arial"/>
        <family val="2"/>
      </rPr>
      <t>Aethopyga guamarasensis</t>
    </r>
  </si>
  <si>
    <t>Maroon-naped Sunbird</t>
  </si>
  <si>
    <t>Aethopyga guimarasensis</t>
  </si>
  <si>
    <r>
      <t xml:space="preserve">Split from </t>
    </r>
    <r>
      <rPr>
        <i/>
        <sz val="8"/>
        <color indexed="8"/>
        <rFont val="Arial"/>
        <family val="2"/>
      </rPr>
      <t xml:space="preserve">Aethopyga flagrans. </t>
    </r>
    <r>
      <rPr>
        <sz val="8"/>
        <color indexed="8"/>
        <rFont val="Arial"/>
        <family val="2"/>
      </rPr>
      <t xml:space="preserve">Includes subspecies </t>
    </r>
    <r>
      <rPr>
        <i/>
        <sz val="8"/>
        <color indexed="8"/>
        <rFont val="Arial"/>
        <family val="2"/>
      </rPr>
      <t>guimarasensis</t>
    </r>
    <r>
      <rPr>
        <sz val="8"/>
        <color indexed="8"/>
        <rFont val="Arial"/>
        <family val="2"/>
      </rPr>
      <t xml:space="preserve"> and </t>
    </r>
    <r>
      <rPr>
        <i/>
        <sz val="8"/>
        <color indexed="8"/>
        <rFont val="Arial"/>
        <family val="2"/>
      </rPr>
      <t>daphoenonota</t>
    </r>
  </si>
  <si>
    <t>Metallic-winged Sunbird</t>
  </si>
  <si>
    <t>Aethopyga pulcherrima</t>
  </si>
  <si>
    <r>
      <t xml:space="preserve">Now monotypic following split of </t>
    </r>
    <r>
      <rPr>
        <i/>
        <sz val="8"/>
        <color indexed="8"/>
        <rFont val="Arial"/>
        <family val="2"/>
      </rPr>
      <t xml:space="preserve">Aethopyga jefferyi </t>
    </r>
    <r>
      <rPr>
        <sz val="8"/>
        <color indexed="8"/>
        <rFont val="Arial"/>
        <family val="2"/>
      </rPr>
      <t xml:space="preserve">and </t>
    </r>
    <r>
      <rPr>
        <i/>
        <sz val="8"/>
        <color indexed="8"/>
        <rFont val="Arial"/>
        <family val="2"/>
      </rPr>
      <t>Aethopyga</t>
    </r>
    <r>
      <rPr>
        <sz val="8"/>
        <color indexed="8"/>
        <rFont val="Arial"/>
        <family val="2"/>
      </rPr>
      <t xml:space="preserve"> </t>
    </r>
    <r>
      <rPr>
        <i/>
        <sz val="8"/>
        <color indexed="8"/>
        <rFont val="Arial"/>
        <family val="2"/>
      </rPr>
      <t>decorosa</t>
    </r>
  </si>
  <si>
    <t>Luzon Sunbird</t>
  </si>
  <si>
    <t>Aethopyga jefferyi</t>
  </si>
  <si>
    <r>
      <t xml:space="preserve">Split from </t>
    </r>
    <r>
      <rPr>
        <i/>
        <sz val="8"/>
        <color indexed="8"/>
        <rFont val="Arial"/>
        <family val="2"/>
      </rPr>
      <t>Aethopyga pulcherrima.</t>
    </r>
    <r>
      <rPr>
        <sz val="8"/>
        <color indexed="8"/>
        <rFont val="Arial"/>
        <family val="2"/>
      </rPr>
      <t xml:space="preserve"> Monotypic</t>
    </r>
  </si>
  <si>
    <t>Bohol Sunbird</t>
  </si>
  <si>
    <t>Aethopyga decorosa</t>
  </si>
  <si>
    <t>Bohol</t>
  </si>
  <si>
    <t>Lovely Sunbird</t>
  </si>
  <si>
    <t>Aethopyga shelleyi</t>
  </si>
  <si>
    <t>Handsome Sunbird</t>
  </si>
  <si>
    <t>Aethopyga bella</t>
  </si>
  <si>
    <r>
      <t xml:space="preserve">Split from </t>
    </r>
    <r>
      <rPr>
        <i/>
        <sz val="8"/>
        <color indexed="8"/>
        <rFont val="Arial"/>
        <family val="2"/>
      </rPr>
      <t xml:space="preserve">Aethopyga shelleyi. </t>
    </r>
    <r>
      <rPr>
        <sz val="8"/>
        <color indexed="8"/>
        <rFont val="Arial"/>
        <family val="2"/>
      </rPr>
      <t xml:space="preserve">Includes subspecies </t>
    </r>
    <r>
      <rPr>
        <i/>
        <sz val="8"/>
        <color indexed="8"/>
        <rFont val="Arial"/>
        <family val="2"/>
      </rPr>
      <t xml:space="preserve">flavipectus, minuta, rubrinota, bella, bonita </t>
    </r>
    <r>
      <rPr>
        <sz val="8"/>
        <color indexed="8"/>
        <rFont val="Arial"/>
        <family val="2"/>
      </rPr>
      <t xml:space="preserve">and </t>
    </r>
    <r>
      <rPr>
        <i/>
        <sz val="8"/>
        <color indexed="8"/>
        <rFont val="Arial"/>
        <family val="2"/>
      </rPr>
      <t>arolasi</t>
    </r>
  </si>
  <si>
    <t>Magnificent Sunbird</t>
  </si>
  <si>
    <t>Crimson Sunbird</t>
  </si>
  <si>
    <t>Aethopyga magnifica</t>
  </si>
  <si>
    <r>
      <t xml:space="preserve">Split from </t>
    </r>
    <r>
      <rPr>
        <i/>
        <sz val="8"/>
        <color indexed="8"/>
        <rFont val="Arial"/>
        <family val="2"/>
      </rPr>
      <t xml:space="preserve">Aethopyga siparaja. </t>
    </r>
    <r>
      <rPr>
        <sz val="8"/>
        <color indexed="8"/>
        <rFont val="Arial"/>
        <family val="2"/>
      </rPr>
      <t>Monotypic</t>
    </r>
  </si>
  <si>
    <t>Orange-tufted Spiderhunter</t>
  </si>
  <si>
    <t>Little Spiderhunter</t>
  </si>
  <si>
    <t>Arachnothera flammifera</t>
  </si>
  <si>
    <r>
      <t xml:space="preserve">Split from </t>
    </r>
    <r>
      <rPr>
        <i/>
        <sz val="8"/>
        <color indexed="8"/>
        <rFont val="Arial"/>
        <family val="2"/>
      </rPr>
      <t>Arachnothera</t>
    </r>
    <r>
      <rPr>
        <sz val="8"/>
        <color indexed="8"/>
        <rFont val="Arial"/>
        <family val="2"/>
      </rPr>
      <t xml:space="preserve"> </t>
    </r>
    <r>
      <rPr>
        <i/>
        <sz val="8"/>
        <color indexed="8"/>
        <rFont val="Arial"/>
        <family val="2"/>
      </rPr>
      <t>longirostra.</t>
    </r>
    <r>
      <rPr>
        <sz val="8"/>
        <color indexed="8"/>
        <rFont val="Arial"/>
        <family val="2"/>
      </rPr>
      <t xml:space="preserve"> Includes subspecies</t>
    </r>
    <r>
      <rPr>
        <i/>
        <sz val="8"/>
        <color indexed="8"/>
        <rFont val="Arial"/>
        <family val="2"/>
      </rPr>
      <t xml:space="preserve"> randi</t>
    </r>
  </si>
  <si>
    <t>Pale Spiderhunter</t>
  </si>
  <si>
    <t>Arachnothera dilutior</t>
  </si>
  <si>
    <r>
      <t xml:space="preserve">Split from </t>
    </r>
    <r>
      <rPr>
        <i/>
        <sz val="8"/>
        <color indexed="8"/>
        <rFont val="Arial"/>
        <family val="2"/>
      </rPr>
      <t>Arachnothera</t>
    </r>
    <r>
      <rPr>
        <sz val="8"/>
        <color indexed="8"/>
        <rFont val="Arial"/>
        <family val="2"/>
      </rPr>
      <t xml:space="preserve"> </t>
    </r>
    <r>
      <rPr>
        <i/>
        <sz val="8"/>
        <color indexed="8"/>
        <rFont val="Arial"/>
        <family val="2"/>
      </rPr>
      <t xml:space="preserve">longirostra. </t>
    </r>
    <r>
      <rPr>
        <sz val="8"/>
        <color indexed="8"/>
        <rFont val="Arial"/>
        <family val="2"/>
      </rPr>
      <t>Monotypic</t>
    </r>
  </si>
  <si>
    <t>Naked-faced Spiderhunter</t>
  </si>
  <si>
    <t>Arachnothera clarae</t>
  </si>
  <si>
    <t>Old World Sparrows</t>
  </si>
  <si>
    <t>Passeridae</t>
  </si>
  <si>
    <t>Cinnamon Ibon</t>
  </si>
  <si>
    <t>Hypocryptadius cinnamomeus</t>
  </si>
  <si>
    <t>Eurasian Tree Sparrow</t>
  </si>
  <si>
    <t>Passer montanus</t>
  </si>
  <si>
    <t>Waxbills, Munias and allies</t>
  </si>
  <si>
    <t>Estrildidae</t>
  </si>
  <si>
    <t>Tawny-breasted Parrotfinch</t>
  </si>
  <si>
    <t>Erythrura hyperythra</t>
  </si>
  <si>
    <t>Pin-tailed Parrotfinch</t>
  </si>
  <si>
    <t>Erythrura prasina</t>
  </si>
  <si>
    <t>First record of one bird from Puerto Princesa, Palawan (May 1983) by Tony Clarke and Ian Whitehouse. Since then one record. See Jensen, A.E., Fisher, T. and Hutchinson, R. (2015) FORKTAIL 31: 24–36.</t>
  </si>
  <si>
    <t>Green-faced Parrotfinch</t>
  </si>
  <si>
    <t>Erythrura viridifacies</t>
  </si>
  <si>
    <t>Red-eared Parrotfinch</t>
  </si>
  <si>
    <t>Erythrura coloria</t>
  </si>
  <si>
    <t>Dusky Munia</t>
  </si>
  <si>
    <t>Lonchura fuscans</t>
  </si>
  <si>
    <t>Scaly-breasted Munia</t>
  </si>
  <si>
    <t>Lonchura punctulata</t>
  </si>
  <si>
    <t>White-bellied Munia</t>
  </si>
  <si>
    <t>Lonchura leucogastra</t>
  </si>
  <si>
    <t>Chestnut Munia</t>
  </si>
  <si>
    <t>Lonchura atricapilla</t>
  </si>
  <si>
    <r>
      <t xml:space="preserve">Split from </t>
    </r>
    <r>
      <rPr>
        <i/>
        <sz val="8"/>
        <color indexed="8"/>
        <rFont val="Arial"/>
        <family val="2"/>
      </rPr>
      <t xml:space="preserve">Lonchura malacca. </t>
    </r>
    <r>
      <rPr>
        <sz val="8"/>
        <color indexed="8"/>
        <rFont val="Arial"/>
        <family val="2"/>
      </rPr>
      <t>Subspecies</t>
    </r>
    <r>
      <rPr>
        <i/>
        <sz val="8"/>
        <color indexed="8"/>
        <rFont val="Arial"/>
        <family val="2"/>
      </rPr>
      <t xml:space="preserve"> formosana </t>
    </r>
    <r>
      <rPr>
        <sz val="8"/>
        <color indexed="8"/>
        <rFont val="Arial"/>
        <family val="2"/>
      </rPr>
      <t xml:space="preserve">and </t>
    </r>
    <r>
      <rPr>
        <i/>
        <sz val="8"/>
        <color indexed="8"/>
        <rFont val="Arial"/>
        <family val="2"/>
      </rPr>
      <t xml:space="preserve">jagori </t>
    </r>
    <r>
      <rPr>
        <sz val="8"/>
        <color indexed="8"/>
        <rFont val="Arial"/>
        <family val="2"/>
      </rPr>
      <t>recorded in the Philippines</t>
    </r>
  </si>
  <si>
    <t>Java Sparrow</t>
  </si>
  <si>
    <t>Lonchura oryzivora</t>
  </si>
  <si>
    <r>
      <rPr>
        <sz val="8"/>
        <rFont val="Arial"/>
        <family val="2"/>
      </rPr>
      <t>Introduced in the Philippines.</t>
    </r>
    <r>
      <rPr>
        <sz val="8"/>
        <color indexed="8"/>
        <rFont val="Arial"/>
        <family val="2"/>
      </rPr>
      <t xml:space="preserve"> KEN: </t>
    </r>
    <r>
      <rPr>
        <i/>
        <sz val="8"/>
        <color indexed="8"/>
        <rFont val="Arial"/>
        <family val="2"/>
      </rPr>
      <t>Padda  oryzivora</t>
    </r>
  </si>
  <si>
    <t>Wagtails and Pipits</t>
  </si>
  <si>
    <t>Motacillidae</t>
  </si>
  <si>
    <t>Forest Wagtail</t>
  </si>
  <si>
    <t>Dendronanthus indicus</t>
  </si>
  <si>
    <t>Eastern Yellow Wagtail</t>
  </si>
  <si>
    <t>Yellow Wagtail</t>
  </si>
  <si>
    <t>Motacilla tschutschensis</t>
  </si>
  <si>
    <r>
      <t xml:space="preserve">Split from </t>
    </r>
    <r>
      <rPr>
        <i/>
        <sz val="8"/>
        <color indexed="8"/>
        <rFont val="Arial"/>
        <family val="2"/>
      </rPr>
      <t xml:space="preserve">Motacilla flava. </t>
    </r>
    <r>
      <rPr>
        <sz val="8"/>
        <color indexed="8"/>
        <rFont val="Arial"/>
        <family val="2"/>
      </rPr>
      <t>Subspecies</t>
    </r>
    <r>
      <rPr>
        <i/>
        <sz val="8"/>
        <color indexed="8"/>
        <rFont val="Arial"/>
        <family val="2"/>
      </rPr>
      <t xml:space="preserve"> tschutschensis, macronyx and taivana </t>
    </r>
    <r>
      <rPr>
        <sz val="8"/>
        <color indexed="8"/>
        <rFont val="Arial"/>
        <family val="2"/>
      </rPr>
      <t xml:space="preserve">recorded in the Philippines </t>
    </r>
  </si>
  <si>
    <t>Citrine Wagtail</t>
  </si>
  <si>
    <t>Motacilla citreola</t>
  </si>
  <si>
    <t>First record of one male in Candaba Marsh, Pampanga (April 2012) by Mark Wallbank. See Jensen, A.E., Fisher, T. and Hutchinson, R. (2015) FORKTAIL 31: 24–36.</t>
  </si>
  <si>
    <t>Grey Wagtail</t>
  </si>
  <si>
    <t>Motacilla cinerea</t>
  </si>
  <si>
    <t>White Wagtail</t>
  </si>
  <si>
    <t>Motacilla alba</t>
  </si>
  <si>
    <r>
      <t xml:space="preserve">Subspecies </t>
    </r>
    <r>
      <rPr>
        <i/>
        <sz val="8"/>
        <color indexed="8"/>
        <rFont val="Arial"/>
        <family val="2"/>
      </rPr>
      <t xml:space="preserve">baicalensis,ocularis,lugens </t>
    </r>
    <r>
      <rPr>
        <sz val="8"/>
        <color indexed="8"/>
        <rFont val="Arial"/>
        <family val="2"/>
      </rPr>
      <t>and</t>
    </r>
    <r>
      <rPr>
        <i/>
        <sz val="8"/>
        <color indexed="8"/>
        <rFont val="Arial"/>
        <family val="2"/>
      </rPr>
      <t xml:space="preserve"> leucopsis</t>
    </r>
    <r>
      <rPr>
        <sz val="8"/>
        <color indexed="8"/>
        <rFont val="Arial"/>
        <family val="2"/>
      </rPr>
      <t xml:space="preserve"> occur in the Philippines</t>
    </r>
  </si>
  <si>
    <t>Richard's Pipit</t>
  </si>
  <si>
    <t xml:space="preserve">Anthus richardi </t>
  </si>
  <si>
    <t>First record of one bird at Basco airfield, Batan Island, Batanes (October 2013) by Robert Hutchinson and Irene Dy. See Jensen, A.E., Fisher, T. and Hutchinson, R. (2015) FORKTAIL 31: 24–36.</t>
  </si>
  <si>
    <t>Paddyfield Pipit</t>
  </si>
  <si>
    <t>Anthus rufulus</t>
  </si>
  <si>
    <r>
      <t xml:space="preserve">Split from </t>
    </r>
    <r>
      <rPr>
        <i/>
        <sz val="8"/>
        <color indexed="8"/>
        <rFont val="Arial"/>
        <family val="2"/>
      </rPr>
      <t>Anthus novaseelandiae.</t>
    </r>
    <r>
      <rPr>
        <sz val="8"/>
        <color indexed="8"/>
        <rFont val="Arial"/>
        <family val="2"/>
      </rPr>
      <t>Subspecies</t>
    </r>
    <r>
      <rPr>
        <i/>
        <sz val="8"/>
        <color indexed="8"/>
        <rFont val="Arial"/>
        <family val="2"/>
      </rPr>
      <t xml:space="preserve"> lugubris</t>
    </r>
    <r>
      <rPr>
        <sz val="8"/>
        <color indexed="8"/>
        <rFont val="Arial"/>
        <family val="2"/>
      </rPr>
      <t xml:space="preserve"> occurs in the Philippines</t>
    </r>
  </si>
  <si>
    <t>Olive-backed Pipit</t>
  </si>
  <si>
    <t>Olive Tree-Pipit</t>
  </si>
  <si>
    <t>Anthus hodgsoni</t>
  </si>
  <si>
    <t>Pechora Pipit</t>
  </si>
  <si>
    <t>Anthus gustavi</t>
  </si>
  <si>
    <t>Red-throated Pipit</t>
  </si>
  <si>
    <t>Anthus cervinus</t>
  </si>
  <si>
    <t>Finches</t>
  </si>
  <si>
    <t>Fringillidae</t>
  </si>
  <si>
    <t>Brambling</t>
  </si>
  <si>
    <t>Fringilla montifringilla</t>
  </si>
  <si>
    <t>Chinese Grosbeak</t>
  </si>
  <si>
    <t>Eophona migratoria</t>
  </si>
  <si>
    <t>First record of one bird on Sabtang Island, Batanes (October 1991) by Timothy Fisher and Robert Timmins. See Jensen, A.E., Fisher, T. and Hutchinson, R. (2015) FORKTAIL 31: 24–36.</t>
  </si>
  <si>
    <t>White-cheeked Bullfinch</t>
  </si>
  <si>
    <t>Pyrrhula leucogenis</t>
  </si>
  <si>
    <t>Common Rosefinch</t>
  </si>
  <si>
    <t>Carpodacus erythrinus</t>
  </si>
  <si>
    <t>27 September 2016: One female on Itbayat, Batanes was photographed by Bim Quemado</t>
  </si>
  <si>
    <t>Red Crossbill</t>
  </si>
  <si>
    <t>Loxia curvirostra</t>
  </si>
  <si>
    <t>Mountain Serin</t>
  </si>
  <si>
    <t>Chrysocorythus estherae</t>
  </si>
  <si>
    <r>
      <t xml:space="preserve">KEN: </t>
    </r>
    <r>
      <rPr>
        <i/>
        <sz val="8"/>
        <color indexed="8"/>
        <rFont val="Arial"/>
        <family val="2"/>
      </rPr>
      <t>Serinus estherae</t>
    </r>
  </si>
  <si>
    <t>Eurasian Siskin</t>
  </si>
  <si>
    <t>Spinus spinus</t>
  </si>
  <si>
    <r>
      <t xml:space="preserve">KEN: </t>
    </r>
    <r>
      <rPr>
        <i/>
        <sz val="8"/>
        <color indexed="8"/>
        <rFont val="Arial"/>
        <family val="2"/>
      </rPr>
      <t>Carduelis spinus</t>
    </r>
  </si>
  <si>
    <t>Buntings</t>
  </si>
  <si>
    <t>Emberizidae</t>
  </si>
  <si>
    <t>Little Bunting</t>
  </si>
  <si>
    <t>Emberiza pusilla</t>
  </si>
  <si>
    <t>Yellow-breasted Bunting</t>
  </si>
  <si>
    <t>Emberiza aureola</t>
  </si>
  <si>
    <t>Black-headed Bunting</t>
  </si>
  <si>
    <t>Emberiza melanocephala</t>
  </si>
  <si>
    <t>First record of one bird at Iwahig, Puerto Princesa, Palawan ((February 1996) by Timothy Fisher and Pete Morris. See Jensen, A.E., Fisher, T. and Hutchinson, R. (2015) FORKTAIL 31: 24–36. Since then one record</t>
  </si>
  <si>
    <t>Yellow Bunting</t>
  </si>
  <si>
    <t>Emberiza sulphurata</t>
  </si>
  <si>
    <t>Abbreviations:</t>
  </si>
  <si>
    <t xml:space="preserve">DENR           Department of Environment and Natural Resources    </t>
  </si>
  <si>
    <t xml:space="preserve">IUCN            International Union for Conservation of Nature   </t>
  </si>
  <si>
    <t>IOC              International Ornithologists’ Union (formerly International Ornithological Committee)</t>
  </si>
  <si>
    <r>
      <t xml:space="preserve">KEN             Kennedy </t>
    </r>
    <r>
      <rPr>
        <i/>
        <sz val="8"/>
        <rFont val="Arial"/>
        <family val="2"/>
      </rPr>
      <t>et al.</t>
    </r>
    <r>
      <rPr>
        <sz val="8"/>
        <rFont val="Arial"/>
        <family val="2"/>
      </rPr>
      <t xml:space="preserve"> (2000)    </t>
    </r>
  </si>
  <si>
    <t xml:space="preserve">WBCP         Wild Bird Club of the Philippines                                                     </t>
  </si>
  <si>
    <t>Range:</t>
  </si>
  <si>
    <t>A                Accidental</t>
  </si>
  <si>
    <t>NE              Near Endemic</t>
  </si>
  <si>
    <t>E                Endemic</t>
  </si>
  <si>
    <t>EX              Extirpated</t>
  </si>
  <si>
    <t>You may download the WBCP checklist for personal or scientific</t>
  </si>
  <si>
    <t>M                Migrant</t>
  </si>
  <si>
    <t>reference use only. The Wild Bird Club of the Philippines retains the</t>
  </si>
  <si>
    <t>R                Resident</t>
  </si>
  <si>
    <t>copyright for the list and it should not be used for commercial</t>
  </si>
  <si>
    <t>SU             Status Unknown</t>
  </si>
  <si>
    <t>purposes without prior written permission from WBCP.</t>
  </si>
  <si>
    <t>Conservation status:</t>
  </si>
  <si>
    <t>If any of this material is used or included in any other publication</t>
  </si>
  <si>
    <t>CR              Critically Endangered</t>
  </si>
  <si>
    <t>or private report, please acknowledge the WBCP using the following</t>
  </si>
  <si>
    <t>EN               Endangered</t>
  </si>
  <si>
    <t>citation:</t>
  </si>
  <si>
    <t>VU              Vulnerable</t>
  </si>
  <si>
    <t>NT               Near Threatened</t>
  </si>
  <si>
    <t>DD               Data Deficient</t>
  </si>
  <si>
    <t>NE               Not evaluated</t>
  </si>
  <si>
    <t>Literature:</t>
  </si>
  <si>
    <r>
      <t>Allen, D., Espanola, C., Broad, G., Oliveros, C. and Gonzales, J.C.T. (2006). New bird records for the Babuyan islands, Philippines, including two first records for the Philippines.</t>
    </r>
    <r>
      <rPr>
        <i/>
        <sz val="8"/>
        <rFont val="Arial"/>
        <family val="2"/>
      </rPr>
      <t xml:space="preserve"> Forktail</t>
    </r>
    <r>
      <rPr>
        <sz val="8"/>
        <rFont val="Arial"/>
        <family val="2"/>
      </rPr>
      <t xml:space="preserve"> 22: 57-70</t>
    </r>
  </si>
  <si>
    <r>
      <t xml:space="preserve">Allen, D., Oliveros, C., Espanola, C.,Broad, G. and Gonzales, J.C.T. (2004). A new species of </t>
    </r>
    <r>
      <rPr>
        <i/>
        <sz val="8"/>
        <rFont val="Arial"/>
        <family val="2"/>
      </rPr>
      <t>Gallirallus</t>
    </r>
    <r>
      <rPr>
        <sz val="8"/>
        <rFont val="Arial"/>
        <family val="2"/>
      </rPr>
      <t xml:space="preserve"> from Calayan island, Philippines. </t>
    </r>
    <r>
      <rPr>
        <i/>
        <sz val="8"/>
        <rFont val="Arial"/>
        <family val="2"/>
      </rPr>
      <t>Forktail</t>
    </r>
    <r>
      <rPr>
        <sz val="8"/>
        <rFont val="Arial"/>
        <family val="2"/>
      </rPr>
      <t>20: 1-7</t>
    </r>
  </si>
  <si>
    <r>
      <t xml:space="preserve">Collar, N. (1999). </t>
    </r>
    <r>
      <rPr>
        <i/>
        <sz val="8"/>
        <rFont val="Arial"/>
        <family val="2"/>
      </rPr>
      <t>Threatened birds of the Philippines: the Haribon Foundation/BirdLife InternatIonal Red Data Book.</t>
    </r>
    <r>
      <rPr>
        <sz val="8"/>
        <rFont val="Arial"/>
        <family val="2"/>
      </rPr>
      <t xml:space="preserve"> Bookmark.</t>
    </r>
  </si>
  <si>
    <r>
      <t xml:space="preserve">Curio, E., Hornbuckle, J., de Soye, Y., Aston, P. and  Lastimoza, L.L. (2001).  New bird records for the island of Panay, Philippines, including the first record of the Asian Stubtail </t>
    </r>
    <r>
      <rPr>
        <i/>
        <sz val="8"/>
        <rFont val="Arial"/>
        <family val="2"/>
      </rPr>
      <t xml:space="preserve">Urosphena sqameiceps </t>
    </r>
    <r>
      <rPr>
        <sz val="8"/>
        <rFont val="Arial"/>
        <family val="2"/>
      </rPr>
      <t xml:space="preserve">for the Philippines. </t>
    </r>
    <r>
      <rPr>
        <i/>
        <sz val="8"/>
        <rFont val="Arial"/>
        <family val="2"/>
      </rPr>
      <t>Bull. B.O.C.</t>
    </r>
    <r>
      <rPr>
        <sz val="8"/>
        <rFont val="Arial"/>
        <family val="2"/>
      </rPr>
      <t xml:space="preserve"> 2001: 121-123.</t>
    </r>
  </si>
  <si>
    <r>
      <t xml:space="preserve">Custodio, C. (2009) Dalmatian Pelican </t>
    </r>
    <r>
      <rPr>
        <i/>
        <sz val="8"/>
        <rFont val="Arial"/>
        <family val="2"/>
      </rPr>
      <t>Pelecanus crispus</t>
    </r>
    <r>
      <rPr>
        <sz val="8"/>
        <rFont val="Arial"/>
        <family val="2"/>
      </rPr>
      <t xml:space="preserve"> found on Leyte island, the Philippines. </t>
    </r>
    <r>
      <rPr>
        <i/>
        <sz val="8"/>
        <rFont val="Arial"/>
        <family val="2"/>
      </rPr>
      <t>BirdingASIA</t>
    </r>
    <r>
      <rPr>
        <sz val="8"/>
        <rFont val="Arial"/>
        <family val="2"/>
      </rPr>
      <t xml:space="preserve"> 11: 125.  </t>
    </r>
  </si>
  <si>
    <t>DENR (2004). DENR Administrative Order No. 2004 -15. Establishing the list of terrestrial threatened species and their categories, and the list of other</t>
  </si>
  <si>
    <t xml:space="preserve">                       wildlife species pursuant to Republic Act No. 9147, otherwise known as the Wildlife Resources Conservation and Protection Act of 2001.</t>
  </si>
  <si>
    <r>
      <t xml:space="preserve">Dickinson, E. C., Kennedy, R. S. and Parkes, K.C. (1991).  </t>
    </r>
    <r>
      <rPr>
        <i/>
        <sz val="8"/>
        <rFont val="Arial"/>
        <family val="2"/>
      </rPr>
      <t>The Birds of the Philippines. An annotated check-list.</t>
    </r>
    <r>
      <rPr>
        <sz val="8"/>
        <rFont val="Arial"/>
        <family val="2"/>
      </rPr>
      <t xml:space="preserve"> B.O.U. Check-list No. 12. British Ornithologists' Union, 1991.</t>
    </r>
  </si>
  <si>
    <t xml:space="preserve">Gill, F. &amp; D. Donsker (Eds). (2013). IOC World Bird List (version 3.5).  </t>
  </si>
  <si>
    <t>Gonzales, J.C.T (2004). Biological Resources Assessment - Samar Island Natural Park, Philippines Project. Final Report. SEAMEO Regional Center for</t>
  </si>
  <si>
    <t xml:space="preserve">                                       Graduate Studies and Research in Agriculture (SEARCA). United Nations Development Programme. March 2004.</t>
  </si>
  <si>
    <r>
      <t xml:space="preserve">Heegaard, M. and Jensen, A.E. (1992). Tubbataha Reef National Park - a preliminary ornithological inventory. </t>
    </r>
    <r>
      <rPr>
        <i/>
        <sz val="8"/>
        <rFont val="Arial"/>
        <family val="2"/>
      </rPr>
      <t>ENVIRONSCOPE</t>
    </r>
    <r>
      <rPr>
        <sz val="8"/>
        <rFont val="Arial"/>
        <family val="2"/>
      </rPr>
      <t xml:space="preserve"> 7: 13-19. Haribon. </t>
    </r>
  </si>
  <si>
    <r>
      <t>Hosner, P.A., Boggess,  N.C., Alviola, P., Sánchez-González, L.A.,Oliveros, C.H,Urriza, R. and Moyle, R.G. 2013. Phylogeography of the Robsonius Ground-Warblers (Passeriformes: Locustellidae) Reveals an Undescribed Species from Northeastern Luzon, Philippines.</t>
    </r>
    <r>
      <rPr>
        <i/>
        <sz val="8"/>
        <rFont val="Arial"/>
        <family val="2"/>
      </rPr>
      <t xml:space="preserve"> The Condor </t>
    </r>
    <r>
      <rPr>
        <sz val="8"/>
        <rFont val="Arial"/>
        <family val="2"/>
      </rPr>
      <t>115 (3) : 630-639.</t>
    </r>
  </si>
  <si>
    <t>Jensen, A.E., Songco, A.M. and Pagliawan, M.R. (2016). Field Report: Monitoring and inventory of the seabirds and their breeding areas in Tubbataha Reefs Natural Park &amp; Wolrd Heritage Site, Cagayancillo, Palawan, the Philippines. May 2016</t>
  </si>
  <si>
    <r>
      <t xml:space="preserve">Jensen, A.E.  and Tan, J.M.L. (2010). First observation and subsequent records of Christmas Island Frigatebird </t>
    </r>
    <r>
      <rPr>
        <i/>
        <sz val="8"/>
        <rFont val="Arial"/>
        <family val="2"/>
      </rPr>
      <t>Fregata andrewsii</t>
    </r>
    <r>
      <rPr>
        <sz val="8"/>
        <rFont val="Arial"/>
        <family val="2"/>
      </rPr>
      <t xml:space="preserve"> in the Philippines with notes on its occurrence and distribution. </t>
    </r>
    <r>
      <rPr>
        <i/>
        <sz val="8"/>
        <rFont val="Arial"/>
        <family val="2"/>
      </rPr>
      <t>BirdingASIA</t>
    </r>
    <r>
      <rPr>
        <sz val="8"/>
        <rFont val="Arial"/>
        <family val="2"/>
      </rPr>
      <t xml:space="preserve"> 13: 68-70.</t>
    </r>
  </si>
  <si>
    <r>
      <t xml:space="preserve">Jensen, A.E., Fisher, T. and Hutchinson, R. (2015). New Records of Accidental Birds to the Philippines (2015). </t>
    </r>
    <r>
      <rPr>
        <i/>
        <sz val="8"/>
        <rFont val="Arial"/>
        <family val="2"/>
      </rPr>
      <t xml:space="preserve">Forktail </t>
    </r>
    <r>
      <rPr>
        <sz val="8"/>
        <rFont val="Arial"/>
        <family val="2"/>
      </rPr>
      <t>31: 24–36.</t>
    </r>
  </si>
  <si>
    <r>
      <t xml:space="preserve">Kennedy, R. S., Gonzales, P.C., Dickinson, E.C., Miranda, Jr., H.C. and Fisher, T.H. (2000). </t>
    </r>
    <r>
      <rPr>
        <i/>
        <sz val="8"/>
        <color indexed="8"/>
        <rFont val="Arial"/>
        <family val="2"/>
      </rPr>
      <t>A Guide to the Bird of the Philippines</t>
    </r>
    <r>
      <rPr>
        <sz val="8"/>
        <color indexed="8"/>
        <rFont val="Arial"/>
        <family val="2"/>
      </rPr>
      <t>. Oxford University Press</t>
    </r>
    <r>
      <rPr>
        <i/>
        <sz val="8"/>
        <color indexed="8"/>
        <rFont val="Arial"/>
        <family val="2"/>
      </rPr>
      <t>.</t>
    </r>
    <r>
      <rPr>
        <sz val="8"/>
        <color indexed="8"/>
        <rFont val="Arial"/>
        <family val="2"/>
      </rPr>
      <t xml:space="preserve"> </t>
    </r>
  </si>
  <si>
    <r>
      <t xml:space="preserve">Kennedy, R.S., Fisher, T.H., Harrap, S.C.B, Diesmos, A.C. and Manamtam, A.S. (2001). A new species of woodcock (Aves: Scolopacidae) from the Philippines and a re-evaluation of other Asian/Papuasian woodcock. </t>
    </r>
    <r>
      <rPr>
        <i/>
        <sz val="8"/>
        <color indexed="8"/>
        <rFont val="Arial"/>
        <family val="2"/>
      </rPr>
      <t>Forktail</t>
    </r>
    <r>
      <rPr>
        <sz val="8"/>
        <color indexed="8"/>
        <rFont val="Arial"/>
        <family val="2"/>
      </rPr>
      <t xml:space="preserve"> 17: 1-12.</t>
    </r>
  </si>
  <si>
    <t>King, B. (2002). Species limits in the Brown Boobook Ninox scutula complex. Bulletin of the British Ornithologists' Club 122: 250-257.</t>
  </si>
  <si>
    <t>Laurie, M. A., Caro, R.B., Guiamla, R.B., and Solis, P.H.D. (2011). Birds of Ebpanan Marsh, Maguindanao. College of Forestry &amp; Environmental Studies. Mindanao State University, Datu Odin Sinsuat, Maguindanao.</t>
  </si>
  <si>
    <r>
      <t>Oliveros, C., Townsend Peterson, A and Villa, M.J. C. (2008): Birds, Babuyan Islands, Province of Cagayan, Northern Philippines: New island distribution records.</t>
    </r>
    <r>
      <rPr>
        <i/>
        <sz val="8"/>
        <color indexed="8"/>
        <rFont val="Arial"/>
        <family val="2"/>
      </rPr>
      <t xml:space="preserve"> Check List</t>
    </r>
    <r>
      <rPr>
        <sz val="8"/>
        <color indexed="8"/>
        <rFont val="Arial"/>
        <family val="2"/>
      </rPr>
      <t xml:space="preserve"> 4(2): 137–141.</t>
    </r>
  </si>
  <si>
    <r>
      <t xml:space="preserve">Oliveros, C.H. and Layusa, C.A.A. (2010). First record of Demoiselle Crane </t>
    </r>
    <r>
      <rPr>
        <i/>
        <sz val="8"/>
        <rFont val="Arial"/>
        <family val="2"/>
      </rPr>
      <t>Grus virgo</t>
    </r>
    <r>
      <rPr>
        <sz val="8"/>
        <rFont val="Arial"/>
        <family val="2"/>
      </rPr>
      <t>for the Philippines.</t>
    </r>
    <r>
      <rPr>
        <i/>
        <sz val="8"/>
        <rFont val="Arial"/>
        <family val="2"/>
      </rPr>
      <t xml:space="preserve"> Forktail </t>
    </r>
    <r>
      <rPr>
        <sz val="8"/>
        <rFont val="Arial"/>
        <family val="2"/>
      </rPr>
      <t>26: 139.</t>
    </r>
  </si>
  <si>
    <t>Pendaliday, A.M. (2006). Ligawasan Avifauna Data. Submitted to World Bank, Manila Office.</t>
  </si>
  <si>
    <t>Rasmussen, P. C., Allen, D. N. S., Collar, N., DeMeuleMeester, B., Hutchinson, R. O., Jakosalem, P. G. C., Kenny, R. S., Lambert, F. R., Paguntalan, L. M. (2012). "Vocal divergence and new species in the Philippine Hawk Owl Ninox philippensis complex". Forktail 28: 1–20.</t>
  </si>
  <si>
    <r>
      <t xml:space="preserve">Shigeta, Y., Hiraoka, T. and Gonzalez , J. C. T. (2002). The First Authentic Record of the Latham's Snipe </t>
    </r>
    <r>
      <rPr>
        <i/>
        <sz val="8"/>
        <rFont val="Arial"/>
        <family val="2"/>
      </rPr>
      <t>Gallinago hardwickii</t>
    </r>
    <r>
      <rPr>
        <sz val="8"/>
        <rFont val="Arial"/>
        <family val="2"/>
      </rPr>
      <t xml:space="preserve"> for the Philippines. </t>
    </r>
    <r>
      <rPr>
        <i/>
        <sz val="8"/>
        <rFont val="Arial"/>
        <family val="2"/>
      </rPr>
      <t>Journal of the Yamashina Institute for Ornithology</t>
    </r>
    <r>
      <rPr>
        <sz val="8"/>
        <rFont val="Arial"/>
        <family val="2"/>
      </rPr>
      <t xml:space="preserve"> 34: 240-244.</t>
    </r>
  </si>
  <si>
    <t>Tabaranza, B. (2004). Proposed Ligawasan Marsh Protected Area. Volume I – Annex (Avifauna Checklist). DENR, GEF, UNDP and WB. December 2004.</t>
  </si>
  <si>
    <t>Tello, J. G., Degner J. F., Bates, J. M., and Willard, D. E. (2006) A New Species of Hanging-Parrot (Aves: Psittacidae: Loriculus) from Camiguin Island, Philippines. Fieldiana: Zoology 106 (5 April 2006): 49-57.</t>
  </si>
  <si>
    <r>
      <t xml:space="preserve">van der Ploeg, J. and Minter, T.(2004). Cinereous Vulture </t>
    </r>
    <r>
      <rPr>
        <i/>
        <sz val="8"/>
        <rFont val="Arial"/>
        <family val="2"/>
      </rPr>
      <t>Aegypius monachus</t>
    </r>
    <r>
      <rPr>
        <sz val="8"/>
        <rFont val="Arial"/>
        <family val="2"/>
      </rPr>
      <t xml:space="preserve">: first record for the Philippines. </t>
    </r>
    <r>
      <rPr>
        <i/>
        <sz val="8"/>
        <rFont val="Arial"/>
        <family val="2"/>
      </rPr>
      <t xml:space="preserve">Forktail </t>
    </r>
    <r>
      <rPr>
        <sz val="8"/>
        <rFont val="Arial"/>
        <family val="2"/>
      </rPr>
      <t xml:space="preserve">20:109-110. </t>
    </r>
  </si>
  <si>
    <r>
      <t>van Weerd, M. and van der Ploeg, J. (2004). Surveys of wetlands and waterbirds in Cagayan valley, Luzon, Philipppines.</t>
    </r>
    <r>
      <rPr>
        <i/>
        <sz val="8"/>
        <rFont val="Arial"/>
        <family val="2"/>
      </rPr>
      <t xml:space="preserve"> Forktail </t>
    </r>
    <r>
      <rPr>
        <sz val="8"/>
        <rFont val="Arial"/>
        <family val="2"/>
      </rPr>
      <t>20: 33-39.</t>
    </r>
  </si>
  <si>
    <r>
      <t>WILD BIRD CLUB OF THE PHILIPPINES (WBCP) - Checklist of Birds of the Philippines 2018</t>
    </r>
    <r>
      <rPr>
        <b/>
        <sz val="10"/>
        <rFont val="Arial"/>
        <family val="2"/>
      </rPr>
      <t xml:space="preserve"> </t>
    </r>
    <r>
      <rPr>
        <sz val="10"/>
        <rFont val="Arial"/>
        <family val="2"/>
      </rPr>
      <t>(edited by Desmond Allen, Robert Hutchinson, Arne Jensen, Christian Perez and Willem van de Ven)</t>
    </r>
  </si>
  <si>
    <t>Ridgetop Swiftlet</t>
  </si>
  <si>
    <t>Collocalia isonota</t>
  </si>
  <si>
    <t>Collocalia marginata</t>
  </si>
  <si>
    <t>Grey-rumped Swiftlet</t>
  </si>
  <si>
    <t>Brant Goose</t>
  </si>
  <si>
    <t>Branta bernicla</t>
  </si>
  <si>
    <t>One record in Iloilo</t>
  </si>
  <si>
    <t>Oriental Turtle Dove</t>
  </si>
  <si>
    <t>Streptopelia orientalis</t>
  </si>
  <si>
    <t>One record from…?</t>
  </si>
  <si>
    <t>Red-bellied Pitta</t>
  </si>
  <si>
    <t>Pied Stilt</t>
  </si>
  <si>
    <t>Mareca strepera</t>
  </si>
  <si>
    <t>Mareca falcata</t>
  </si>
  <si>
    <t>Mareca penelope</t>
  </si>
  <si>
    <t>Spatula clypeata</t>
  </si>
  <si>
    <t>Spatula querquedula</t>
  </si>
  <si>
    <t>Sibirionetta formosa</t>
  </si>
  <si>
    <t>2nd record</t>
  </si>
  <si>
    <t>Extirpated as breeding species in the Philippines. Last historical record of an adult bird is from Bird (North) Islet, Tubbataha Reefs Natural Park, Palawan (1995)  by Jose Ma. Lorenzo Tan. Since then one sub-adult  bird off Babuyan Islands, Cagayan (2003) and since 11 May 2016  one adult male has been with a female Brown Booby on Bird (North) Islet  in Tubbataha Reefs Natural Park. See Jensen, A.E., Songco, A.M. and Pagliawan, M.R. (2016).</t>
  </si>
  <si>
    <t xml:space="preserve"> (IOC v 8.1)</t>
  </si>
  <si>
    <t>(IOC v 8.1)</t>
  </si>
  <si>
    <t>Wild Bird Club of the Philippines. 2018. Checklist of the Birds of the</t>
  </si>
  <si>
    <t>Philippines 2018. Web address:  www.birdwatch.ph</t>
  </si>
  <si>
    <t>Streaked Reed Warbler</t>
  </si>
  <si>
    <t>Blue-capped Kingfisher</t>
  </si>
  <si>
    <t>Spotted Kingfisher</t>
  </si>
  <si>
    <t>Mountain Sunbird</t>
  </si>
  <si>
    <t>Gray-hooded Sunbird</t>
  </si>
  <si>
    <t>Gray-throated Bulbul</t>
  </si>
  <si>
    <t>Tundra Bean-Goose</t>
  </si>
  <si>
    <t>Gray Heron</t>
  </si>
  <si>
    <t>Goodfellowia miranda</t>
  </si>
  <si>
    <t>Brant</t>
  </si>
  <si>
    <t>Gray-faced Buzzard</t>
  </si>
  <si>
    <t>Gray Nightjar</t>
  </si>
  <si>
    <t>Dimorphic Dwarf-Kingfisher</t>
  </si>
  <si>
    <t>Northern Silvery-Kingfisher</t>
  </si>
  <si>
    <t>Southern Silvery-Kingfisher</t>
  </si>
  <si>
    <t>Asian Emerald Dove</t>
  </si>
  <si>
    <t>Saundersilarus saundersi</t>
  </si>
  <si>
    <t>Little Bronze-Cuckoo</t>
  </si>
  <si>
    <t>Gray-rumped Swiftlet</t>
  </si>
  <si>
    <t>Rock Pigeon</t>
  </si>
  <si>
    <t>Analisoma coerulescens</t>
  </si>
  <si>
    <t>Malindangia mcgregori</t>
  </si>
  <si>
    <t>Lalage melaschistos</t>
  </si>
  <si>
    <t>Edolisoma mindanense</t>
  </si>
  <si>
    <t>Analisoma ostenta</t>
  </si>
  <si>
    <t>Chestnut-tailed Jungle-Flycatcher</t>
  </si>
  <si>
    <t>Mindanao Pygmy-Babbler</t>
  </si>
  <si>
    <t>Visayan Pygmy-Babbler</t>
  </si>
  <si>
    <t>Philippine Woodpecker</t>
  </si>
  <si>
    <t>Sulu Woodpecker</t>
  </si>
  <si>
    <t>White-bellied Flowerpecker</t>
  </si>
  <si>
    <t>Gray Imperial-Pigeon</t>
  </si>
  <si>
    <t>Ixobrychus flavicollis</t>
  </si>
  <si>
    <t>Pacific Reef-Heron</t>
  </si>
  <si>
    <t>Yellow-billed Grosbeak</t>
  </si>
  <si>
    <t>Blue-breasted Pitta</t>
  </si>
  <si>
    <t>Synoicus chinensis</t>
  </si>
  <si>
    <t>Korean Flycatcher</t>
  </si>
  <si>
    <t>Eurasian Moorhen</t>
  </si>
  <si>
    <t>Japanese Night-Heron</t>
  </si>
  <si>
    <t>Antigone antigone</t>
  </si>
  <si>
    <t>Anthropoides virgo</t>
  </si>
  <si>
    <t>Gray-headed Fish-Eagle</t>
  </si>
  <si>
    <t>Gray-rumped Treeswift</t>
  </si>
  <si>
    <t>Gray-capped Shrike</t>
  </si>
  <si>
    <t>Bagobo Robin</t>
  </si>
  <si>
    <t>Camiguin Hanging-Parrot</t>
  </si>
  <si>
    <t>Great Eared-Nightjar</t>
  </si>
  <si>
    <t>Philippine Hanging-Parrot</t>
  </si>
  <si>
    <t>Larvivora cyane</t>
  </si>
  <si>
    <t>Mixornis bornensis</t>
  </si>
  <si>
    <t>Mixornis gularis</t>
  </si>
  <si>
    <t>Palawan Babbler</t>
  </si>
  <si>
    <t>Pellorneum cinereiceps</t>
  </si>
  <si>
    <t>Philippine Spinetailed Swift</t>
  </si>
  <si>
    <t>Psilopogon haemacephalus</t>
  </si>
  <si>
    <t>Leyte Plumed-Warbler</t>
  </si>
  <si>
    <t>Mindanao Plumed-Warbler</t>
  </si>
  <si>
    <t>Australasian Bushlark</t>
  </si>
  <si>
    <t>Gray Wagtail</t>
  </si>
  <si>
    <t>Northern Sooty-Woodpecker</t>
  </si>
  <si>
    <t>Gray-streaked Flycatcher</t>
  </si>
  <si>
    <t>Cotton Pygmy-Goose</t>
  </si>
  <si>
    <t>Camiguin Boobook</t>
  </si>
  <si>
    <t>Mindoro Boobook</t>
  </si>
  <si>
    <t>Luzon Boobook</t>
  </si>
  <si>
    <t>Sulu Boobook</t>
  </si>
  <si>
    <t>Cebu Boobook</t>
  </si>
  <si>
    <t>Brown Boobook</t>
  </si>
  <si>
    <t>Mindanao Boobook</t>
  </si>
  <si>
    <t>Crested Hawk-Eagle</t>
  </si>
  <si>
    <t>Black-crowned Night-Heron</t>
  </si>
  <si>
    <t>Visayan Tailorbird</t>
  </si>
  <si>
    <t>Green-backed Tailorbird</t>
  </si>
  <si>
    <t>Gray-backed Tailorbird</t>
  </si>
  <si>
    <t>White-browed Tailorbird</t>
  </si>
  <si>
    <t>Everett's Scops-Owl</t>
  </si>
  <si>
    <t>Negros Scops-Owl</t>
  </si>
  <si>
    <t>Oriental Scops-Owl</t>
  </si>
  <si>
    <t>Sittiparus semilarvatus</t>
  </si>
  <si>
    <t>Oriental Honey-buzzard</t>
  </si>
  <si>
    <t>Mindanao Brown-Dove</t>
  </si>
  <si>
    <t>Tawitawi Brown-Dove</t>
  </si>
  <si>
    <t>Great Philippine Eagle</t>
  </si>
  <si>
    <t>Pacific Golden-Plover</t>
  </si>
  <si>
    <t>Black-bellied Plover</t>
  </si>
  <si>
    <t>Eared Grebe</t>
  </si>
  <si>
    <t>Amaurornis cinerea</t>
  </si>
  <si>
    <t>Zapornia fusca</t>
  </si>
  <si>
    <t>Zapornia pusilla</t>
  </si>
  <si>
    <t>Zapornia tabuensis</t>
  </si>
  <si>
    <t>Mindoro Racquet-tail</t>
  </si>
  <si>
    <t>Luzon Racquet-tail</t>
  </si>
  <si>
    <t>Mindanao Racquet-tail</t>
  </si>
  <si>
    <t>Cream-breasted Fruit-Dove</t>
  </si>
  <si>
    <t>Ardenna pacifica</t>
  </si>
  <si>
    <t>Long-billed Rhabdornis</t>
  </si>
  <si>
    <t>Stripe-sided Rhabdornis</t>
  </si>
  <si>
    <t>Writhe-billed Hornbill</t>
  </si>
  <si>
    <t>Philippine Pied-Fantail</t>
  </si>
  <si>
    <t>Visayan Blue-Fantail</t>
  </si>
  <si>
    <t>Mindanao Blue-Fantail</t>
  </si>
  <si>
    <t>Cordillera Ground-Warbler</t>
  </si>
  <si>
    <t>Bicol Ground-Warbler</t>
  </si>
  <si>
    <t>Sierra Madre Ground-Warbler</t>
  </si>
  <si>
    <t>Gray-throated Martin</t>
  </si>
  <si>
    <t>Bank Swallow</t>
  </si>
  <si>
    <t>Eurylaimus samarensis</t>
  </si>
  <si>
    <t>Eurylaimus steerii</t>
  </si>
  <si>
    <t>Streptopelia chinensis</t>
  </si>
  <si>
    <t>Philippine Serpent-Eagle</t>
  </si>
  <si>
    <t>Oriental Turtle-Dove</t>
  </si>
  <si>
    <t>Red Collared-Dove</t>
  </si>
  <si>
    <t>European Starling</t>
  </si>
  <si>
    <t>Azure-rumped Parrot</t>
  </si>
  <si>
    <t>Amur Paradise-Flycatcher</t>
  </si>
  <si>
    <t>Philippine Green-Pigeon</t>
  </si>
  <si>
    <t>Thick-billed Pigeon</t>
  </si>
  <si>
    <t>Pink-necked Pigeon</t>
  </si>
  <si>
    <t>Gray-tailed Tattler</t>
  </si>
  <si>
    <t>Luzon Buttonquail</t>
  </si>
  <si>
    <t>Australasian Grass-Owl</t>
  </si>
  <si>
    <t>Gray-headed Lapwing</t>
  </si>
  <si>
    <t>Negros Jungle-Flycatcher</t>
  </si>
  <si>
    <t>Mindanao Jungle-Flycatcher</t>
  </si>
  <si>
    <t>Rusty-flanked Jungle-Flycatcher</t>
  </si>
  <si>
    <r>
      <t xml:space="preserve">Split from </t>
    </r>
    <r>
      <rPr>
        <i/>
        <sz val="8"/>
        <color indexed="8"/>
        <rFont val="Arial"/>
        <family val="2"/>
      </rPr>
      <t>Himantopus</t>
    </r>
    <r>
      <rPr>
        <sz val="8"/>
        <color indexed="8"/>
        <rFont val="Arial"/>
        <family val="2"/>
      </rPr>
      <t xml:space="preserve"> </t>
    </r>
    <r>
      <rPr>
        <i/>
        <sz val="8"/>
        <color indexed="8"/>
        <rFont val="Arial"/>
        <family val="2"/>
      </rPr>
      <t>himantopus.</t>
    </r>
    <r>
      <rPr>
        <sz val="8"/>
        <color indexed="8"/>
        <rFont val="Arial"/>
        <family val="2"/>
      </rPr>
      <t>Monotypic</t>
    </r>
    <r>
      <rPr>
        <i/>
        <sz val="8"/>
        <color indexed="8"/>
        <rFont val="Arial"/>
        <family val="2"/>
      </rPr>
      <t>.</t>
    </r>
    <r>
      <rPr>
        <sz val="8"/>
        <color indexed="8"/>
        <rFont val="Arial"/>
        <family val="2"/>
      </rPr>
      <t>Breeding record from Cebu (May 2013) by Tateo Osawa. Previously known as White-headed Stilt</t>
    </r>
  </si>
  <si>
    <t>Not in Kennedy</t>
  </si>
  <si>
    <t>Introduced</t>
  </si>
  <si>
    <r>
      <rPr>
        <sz val="8"/>
        <rFont val="Arial"/>
        <family val="2"/>
      </rPr>
      <t xml:space="preserve">Split from </t>
    </r>
    <r>
      <rPr>
        <i/>
        <sz val="8"/>
        <rFont val="Arial"/>
        <family val="2"/>
      </rPr>
      <t xml:space="preserve">Anas poecilorhyncha. </t>
    </r>
    <r>
      <rPr>
        <sz val="8"/>
        <rFont val="Arial"/>
        <family val="2"/>
      </rPr>
      <t>Monotypic</t>
    </r>
  </si>
  <si>
    <r>
      <rPr>
        <sz val="8"/>
        <rFont val="Arial"/>
        <family val="2"/>
      </rPr>
      <t xml:space="preserve">KEN: </t>
    </r>
    <r>
      <rPr>
        <i/>
        <sz val="8"/>
        <rFont val="Arial"/>
        <family val="2"/>
      </rPr>
      <t>Coturnix chinensis</t>
    </r>
  </si>
  <si>
    <r>
      <t xml:space="preserve">Split from </t>
    </r>
    <r>
      <rPr>
        <i/>
        <sz val="8"/>
        <rFont val="Arial"/>
        <family val="2"/>
      </rPr>
      <t xml:space="preserve">Pterodroma phaeopygia. </t>
    </r>
    <r>
      <rPr>
        <sz val="8"/>
        <rFont val="Arial"/>
        <family val="2"/>
      </rPr>
      <t>Monotypic</t>
    </r>
  </si>
  <si>
    <r>
      <t xml:space="preserve">KEN: </t>
    </r>
    <r>
      <rPr>
        <i/>
        <sz val="8"/>
        <rFont val="Arial"/>
        <family val="2"/>
      </rPr>
      <t>Pterodroma rostrata</t>
    </r>
  </si>
  <si>
    <r>
      <rPr>
        <sz val="8"/>
        <rFont val="Arial"/>
        <family val="2"/>
      </rPr>
      <t xml:space="preserve">KEN: </t>
    </r>
    <r>
      <rPr>
        <i/>
        <sz val="8"/>
        <rFont val="Arial"/>
        <family val="2"/>
      </rPr>
      <t>Bubulcus ibis</t>
    </r>
  </si>
  <si>
    <r>
      <t xml:space="preserve">Split from </t>
    </r>
    <r>
      <rPr>
        <i/>
        <sz val="8"/>
        <rFont val="Arial"/>
        <family val="2"/>
      </rPr>
      <t xml:space="preserve">Pernis celebensis. </t>
    </r>
    <r>
      <rPr>
        <sz val="8"/>
        <rFont val="Arial"/>
        <family val="2"/>
      </rPr>
      <t xml:space="preserve">Includes subspecies </t>
    </r>
    <r>
      <rPr>
        <i/>
        <sz val="8"/>
        <rFont val="Arial"/>
        <family val="2"/>
      </rPr>
      <t xml:space="preserve">winkleri </t>
    </r>
    <r>
      <rPr>
        <sz val="8"/>
        <rFont val="Arial"/>
        <family val="2"/>
      </rPr>
      <t xml:space="preserve">and </t>
    </r>
    <r>
      <rPr>
        <i/>
        <sz val="8"/>
        <rFont val="Arial"/>
        <family val="2"/>
      </rPr>
      <t>steerei</t>
    </r>
  </si>
  <si>
    <t xml:space="preserve">8 Sep 2002: One immature caught on Batan Island, Batanes by Darwin Salamagos. Died in captivity same place in 2004 ( DENR-PAWB information). See van der Ploug, J. and Minter, T. (2004) </t>
  </si>
  <si>
    <r>
      <t xml:space="preserve">Only subspecies </t>
    </r>
    <r>
      <rPr>
        <i/>
        <sz val="8"/>
        <rFont val="Arial"/>
        <family val="2"/>
      </rPr>
      <t>palawanensis</t>
    </r>
    <r>
      <rPr>
        <sz val="8"/>
        <rFont val="Arial"/>
        <family val="2"/>
      </rPr>
      <t xml:space="preserve"> occurs in the Philippines (Palawan)</t>
    </r>
  </si>
  <si>
    <r>
      <t xml:space="preserve">Split from </t>
    </r>
    <r>
      <rPr>
        <i/>
        <sz val="8"/>
        <rFont val="Arial"/>
        <family val="2"/>
      </rPr>
      <t xml:space="preserve">Spilornis cheela. </t>
    </r>
    <r>
      <rPr>
        <sz val="8"/>
        <rFont val="Arial"/>
        <family val="2"/>
      </rPr>
      <t>Monotypic</t>
    </r>
  </si>
  <si>
    <r>
      <t xml:space="preserve">Split from </t>
    </r>
    <r>
      <rPr>
        <i/>
        <sz val="8"/>
        <rFont val="Arial"/>
        <family val="2"/>
      </rPr>
      <t xml:space="preserve">Nisaetus philippensis. </t>
    </r>
    <r>
      <rPr>
        <sz val="8"/>
        <rFont val="Arial"/>
        <family val="2"/>
      </rPr>
      <t>Monotypic</t>
    </r>
  </si>
  <si>
    <r>
      <t>KEN:</t>
    </r>
    <r>
      <rPr>
        <i/>
        <sz val="8"/>
        <rFont val="Arial"/>
        <family val="2"/>
      </rPr>
      <t xml:space="preserve"> Amaurornis olivaceus</t>
    </r>
  </si>
  <si>
    <r>
      <t xml:space="preserve">Split from </t>
    </r>
    <r>
      <rPr>
        <i/>
        <sz val="8"/>
        <rFont val="Arial"/>
        <family val="2"/>
      </rPr>
      <t>Porphyrio porphyrio</t>
    </r>
    <r>
      <rPr>
        <sz val="8"/>
        <rFont val="Arial"/>
        <family val="2"/>
      </rPr>
      <t xml:space="preserve">. The identification of recent individuals in Mindanao referring to either Australasian Swamphen </t>
    </r>
    <r>
      <rPr>
        <i/>
        <sz val="8"/>
        <rFont val="Arial"/>
        <family val="2"/>
      </rPr>
      <t>Porphyrio melanotus</t>
    </r>
    <r>
      <rPr>
        <sz val="8"/>
        <rFont val="Arial"/>
        <family val="2"/>
      </rPr>
      <t xml:space="preserve"> or Black-backed Swamphen </t>
    </r>
    <r>
      <rPr>
        <i/>
        <sz val="8"/>
        <rFont val="Arial"/>
        <family val="2"/>
      </rPr>
      <t>Porphyrio indicu</t>
    </r>
    <r>
      <rPr>
        <sz val="8"/>
        <rFont val="Arial"/>
        <family val="2"/>
      </rPr>
      <t>s requires taxonomic clarification</t>
    </r>
  </si>
  <si>
    <r>
      <t xml:space="preserve">KEN: </t>
    </r>
    <r>
      <rPr>
        <i/>
        <sz val="8"/>
        <rFont val="Arial"/>
        <family val="2"/>
      </rPr>
      <t>Turnix sylvatica</t>
    </r>
  </si>
  <si>
    <r>
      <t xml:space="preserve">KEN: </t>
    </r>
    <r>
      <rPr>
        <i/>
        <sz val="8"/>
        <rFont val="Arial"/>
        <family val="2"/>
      </rPr>
      <t>Turnix ocellata</t>
    </r>
  </si>
  <si>
    <r>
      <t xml:space="preserve">Split from </t>
    </r>
    <r>
      <rPr>
        <i/>
        <sz val="8"/>
        <rFont val="Arial"/>
        <family val="2"/>
      </rPr>
      <t>Himantopus</t>
    </r>
    <r>
      <rPr>
        <sz val="8"/>
        <rFont val="Arial"/>
        <family val="2"/>
      </rPr>
      <t xml:space="preserve"> </t>
    </r>
    <r>
      <rPr>
        <i/>
        <sz val="8"/>
        <rFont val="Arial"/>
        <family val="2"/>
      </rPr>
      <t>himantopus.</t>
    </r>
    <r>
      <rPr>
        <sz val="8"/>
        <rFont val="Arial"/>
        <family val="2"/>
      </rPr>
      <t>Monotypic</t>
    </r>
    <r>
      <rPr>
        <i/>
        <sz val="8"/>
        <rFont val="Arial"/>
        <family val="2"/>
      </rPr>
      <t>.</t>
    </r>
    <r>
      <rPr>
        <sz val="8"/>
        <rFont val="Arial"/>
        <family val="2"/>
      </rPr>
      <t>Breeding record from Cebu (May 2013) by Tateo Osawa. Previously known as White-headed Stilt</t>
    </r>
  </si>
  <si>
    <r>
      <t xml:space="preserve">KEN: </t>
    </r>
    <r>
      <rPr>
        <i/>
        <sz val="8"/>
        <rFont val="Arial"/>
        <family val="2"/>
      </rPr>
      <t xml:space="preserve">Scolopax sp. </t>
    </r>
    <r>
      <rPr>
        <sz val="8"/>
        <rFont val="Arial"/>
        <family val="2"/>
      </rPr>
      <t>Holotype collected in Mt. Kitanglad Range Natural Park 22 January 1995. See Kennedy</t>
    </r>
    <r>
      <rPr>
        <i/>
        <sz val="8"/>
        <rFont val="Arial"/>
        <family val="2"/>
      </rPr>
      <t xml:space="preserve"> et al</t>
    </r>
    <r>
      <rPr>
        <sz val="8"/>
        <rFont val="Arial"/>
        <family val="2"/>
      </rPr>
      <t xml:space="preserve"> (2001)</t>
    </r>
  </si>
  <si>
    <r>
      <t xml:space="preserve">Philippine subspecies </t>
    </r>
    <r>
      <rPr>
        <i/>
        <sz val="8"/>
        <rFont val="Arial"/>
        <family val="2"/>
      </rPr>
      <t>worcesteri</t>
    </r>
    <r>
      <rPr>
        <sz val="8"/>
        <rFont val="Arial"/>
        <family val="2"/>
      </rPr>
      <t xml:space="preserve"> only breeding in Tubbataha Reefs Natural Park, Palawan</t>
    </r>
  </si>
  <si>
    <r>
      <t>KEN:</t>
    </r>
    <r>
      <rPr>
        <i/>
        <sz val="8"/>
        <rFont val="Arial"/>
        <family val="2"/>
      </rPr>
      <t xml:space="preserve"> Larus argentatus. </t>
    </r>
    <r>
      <rPr>
        <sz val="8"/>
        <rFont val="Arial"/>
        <family val="2"/>
      </rPr>
      <t>Split from</t>
    </r>
    <r>
      <rPr>
        <i/>
        <sz val="8"/>
        <rFont val="Arial"/>
        <family val="2"/>
      </rPr>
      <t xml:space="preserve"> Larus argentatus</t>
    </r>
  </si>
  <si>
    <r>
      <rPr>
        <sz val="8"/>
        <rFont val="Arial"/>
        <family val="2"/>
      </rPr>
      <t xml:space="preserve">KEN: </t>
    </r>
    <r>
      <rPr>
        <i/>
        <sz val="8"/>
        <rFont val="Arial"/>
        <family val="2"/>
      </rPr>
      <t>Sterna bergii</t>
    </r>
  </si>
  <si>
    <r>
      <rPr>
        <sz val="8"/>
        <rFont val="Arial"/>
        <family val="2"/>
      </rPr>
      <t xml:space="preserve">KEN: </t>
    </r>
    <r>
      <rPr>
        <i/>
        <sz val="8"/>
        <rFont val="Arial"/>
        <family val="2"/>
      </rPr>
      <t>Sterna bernsteini</t>
    </r>
  </si>
  <si>
    <r>
      <rPr>
        <sz val="8"/>
        <rFont val="Arial"/>
        <family val="2"/>
      </rPr>
      <t xml:space="preserve">KEN: </t>
    </r>
    <r>
      <rPr>
        <i/>
        <sz val="8"/>
        <rFont val="Arial"/>
        <family val="2"/>
      </rPr>
      <t>Sterna albifrons</t>
    </r>
  </si>
  <si>
    <r>
      <rPr>
        <sz val="8"/>
        <rFont val="Arial"/>
        <family val="2"/>
      </rPr>
      <t xml:space="preserve">KEN: </t>
    </r>
    <r>
      <rPr>
        <i/>
        <sz val="8"/>
        <rFont val="Arial"/>
        <family val="2"/>
      </rPr>
      <t>Sterna aleutica</t>
    </r>
  </si>
  <si>
    <r>
      <rPr>
        <sz val="8"/>
        <rFont val="Arial"/>
        <family val="2"/>
      </rPr>
      <t xml:space="preserve">KEN: </t>
    </r>
    <r>
      <rPr>
        <i/>
        <sz val="8"/>
        <rFont val="Arial"/>
        <family val="2"/>
      </rPr>
      <t>Sterna anaethetus</t>
    </r>
  </si>
  <si>
    <r>
      <rPr>
        <sz val="8"/>
        <rFont val="Arial"/>
        <family val="2"/>
      </rPr>
      <t xml:space="preserve">KEN: </t>
    </r>
    <r>
      <rPr>
        <i/>
        <sz val="8"/>
        <rFont val="Arial"/>
        <family val="2"/>
      </rPr>
      <t>Sterna fuscata</t>
    </r>
  </si>
  <si>
    <r>
      <rPr>
        <sz val="8"/>
        <rFont val="Arial"/>
        <family val="2"/>
      </rPr>
      <t xml:space="preserve">KEN: </t>
    </r>
    <r>
      <rPr>
        <i/>
        <sz val="8"/>
        <rFont val="Arial"/>
        <family val="2"/>
      </rPr>
      <t>Chlidonias</t>
    </r>
    <r>
      <rPr>
        <sz val="8"/>
        <rFont val="Arial"/>
        <family val="2"/>
      </rPr>
      <t xml:space="preserve"> </t>
    </r>
    <r>
      <rPr>
        <i/>
        <sz val="8"/>
        <rFont val="Arial"/>
        <family val="2"/>
      </rPr>
      <t>hybridus</t>
    </r>
  </si>
  <si>
    <r>
      <t xml:space="preserve">Split from </t>
    </r>
    <r>
      <rPr>
        <i/>
        <sz val="8"/>
        <rFont val="Arial"/>
        <family val="2"/>
      </rPr>
      <t xml:space="preserve">Macropygia phasianella. </t>
    </r>
    <r>
      <rPr>
        <sz val="8"/>
        <rFont val="Arial"/>
        <family val="2"/>
      </rPr>
      <t>Breeds also Lan Yu Island, Taiwan</t>
    </r>
  </si>
  <si>
    <t xml:space="preserve">Known only from two specimens collected on Tawi-Tawi in 1891 </t>
  </si>
  <si>
    <r>
      <t>Split from</t>
    </r>
    <r>
      <rPr>
        <i/>
        <sz val="8"/>
        <rFont val="Arial"/>
        <family val="2"/>
      </rPr>
      <t xml:space="preserve"> Phapitreron</t>
    </r>
    <r>
      <rPr>
        <sz val="8"/>
        <rFont val="Arial"/>
        <family val="2"/>
      </rPr>
      <t xml:space="preserve"> </t>
    </r>
    <r>
      <rPr>
        <i/>
        <sz val="8"/>
        <rFont val="Arial"/>
        <family val="2"/>
      </rPr>
      <t xml:space="preserve">cinereiceps. </t>
    </r>
    <r>
      <rPr>
        <sz val="8"/>
        <rFont val="Arial"/>
        <family val="2"/>
      </rPr>
      <t>Now monotypic</t>
    </r>
  </si>
  <si>
    <r>
      <t>Split from</t>
    </r>
    <r>
      <rPr>
        <i/>
        <sz val="8"/>
        <rFont val="Arial"/>
        <family val="2"/>
      </rPr>
      <t xml:space="preserve"> Treron pompadora.</t>
    </r>
    <r>
      <rPr>
        <sz val="8"/>
        <rFont val="Arial"/>
        <family val="2"/>
      </rPr>
      <t xml:space="preserve">Includes subspecies </t>
    </r>
    <r>
      <rPr>
        <i/>
        <sz val="8"/>
        <rFont val="Arial"/>
        <family val="2"/>
      </rPr>
      <t>amadoni, axillaris, canescens, everetti</t>
    </r>
  </si>
  <si>
    <t>Known only from one specimen collected from the Sulu Archipelago in 1883. Origin of the record is possibly doubtful</t>
  </si>
  <si>
    <r>
      <t xml:space="preserve">KEN: </t>
    </r>
    <r>
      <rPr>
        <i/>
        <sz val="8"/>
        <rFont val="Arial"/>
        <family val="2"/>
      </rPr>
      <t>Ptilinopus</t>
    </r>
    <r>
      <rPr>
        <sz val="8"/>
        <rFont val="Arial"/>
        <family val="2"/>
      </rPr>
      <t xml:space="preserve"> </t>
    </r>
    <r>
      <rPr>
        <i/>
        <sz val="8"/>
        <rFont val="Arial"/>
        <family val="2"/>
      </rPr>
      <t>melanospila</t>
    </r>
  </si>
  <si>
    <r>
      <t>Split from</t>
    </r>
    <r>
      <rPr>
        <i/>
        <sz val="8"/>
        <rFont val="Arial"/>
        <family val="2"/>
      </rPr>
      <t xml:space="preserve"> Surniculus lugubris. </t>
    </r>
    <r>
      <rPr>
        <sz val="8"/>
        <rFont val="Arial"/>
        <family val="2"/>
      </rPr>
      <t xml:space="preserve">Includes subspecies </t>
    </r>
    <r>
      <rPr>
        <i/>
        <sz val="8"/>
        <rFont val="Arial"/>
        <family val="2"/>
      </rPr>
      <t>chalybaeus, velutinus, suluensis</t>
    </r>
  </si>
  <si>
    <r>
      <t xml:space="preserve">Only subspecies </t>
    </r>
    <r>
      <rPr>
        <i/>
        <sz val="8"/>
        <rFont val="Arial"/>
        <family val="2"/>
      </rPr>
      <t xml:space="preserve">brachyurus </t>
    </r>
    <r>
      <rPr>
        <sz val="8"/>
        <rFont val="Arial"/>
        <family val="2"/>
      </rPr>
      <t>occurs in the Philippines (Palawan)</t>
    </r>
  </si>
  <si>
    <r>
      <t xml:space="preserve">Split from </t>
    </r>
    <r>
      <rPr>
        <i/>
        <sz val="8"/>
        <rFont val="Arial"/>
        <family val="2"/>
      </rPr>
      <t xml:space="preserve">Cuculus saturatus. </t>
    </r>
    <r>
      <rPr>
        <sz val="8"/>
        <rFont val="Arial"/>
        <family val="2"/>
      </rPr>
      <t>Monotypic</t>
    </r>
  </si>
  <si>
    <r>
      <t xml:space="preserve">Split from </t>
    </r>
    <r>
      <rPr>
        <i/>
        <sz val="8"/>
        <rFont val="Arial"/>
        <family val="2"/>
      </rPr>
      <t xml:space="preserve">Tyto capensis. </t>
    </r>
    <r>
      <rPr>
        <sz val="8"/>
        <rFont val="Arial"/>
        <family val="2"/>
      </rPr>
      <t xml:space="preserve">Only subspecies </t>
    </r>
    <r>
      <rPr>
        <i/>
        <sz val="8"/>
        <rFont val="Arial"/>
        <family val="2"/>
      </rPr>
      <t>amauronota</t>
    </r>
    <r>
      <rPr>
        <sz val="8"/>
        <rFont val="Arial"/>
        <family val="2"/>
      </rPr>
      <t xml:space="preserve"> occurs in the Philippines</t>
    </r>
  </si>
  <si>
    <r>
      <t xml:space="preserve">KEN: </t>
    </r>
    <r>
      <rPr>
        <i/>
        <sz val="8"/>
        <rFont val="Arial"/>
        <family val="2"/>
      </rPr>
      <t>Mimizuku gurneyi</t>
    </r>
  </si>
  <si>
    <r>
      <t xml:space="preserve">KEN: </t>
    </r>
    <r>
      <rPr>
        <i/>
        <sz val="8"/>
        <rFont val="Arial"/>
        <family val="2"/>
      </rPr>
      <t xml:space="preserve">Otus megalotis. </t>
    </r>
    <r>
      <rPr>
        <sz val="8"/>
        <rFont val="Arial"/>
        <family val="2"/>
      </rPr>
      <t>Now monotypic</t>
    </r>
  </si>
  <si>
    <r>
      <t xml:space="preserve">Split from </t>
    </r>
    <r>
      <rPr>
        <i/>
        <sz val="8"/>
        <rFont val="Arial"/>
        <family val="2"/>
      </rPr>
      <t>Otus megalotis.</t>
    </r>
    <r>
      <rPr>
        <sz val="8"/>
        <rFont val="Arial"/>
        <family val="2"/>
      </rPr>
      <t xml:space="preserve"> Monotypic</t>
    </r>
  </si>
  <si>
    <r>
      <t xml:space="preserve">Split from </t>
    </r>
    <r>
      <rPr>
        <i/>
        <sz val="8"/>
        <rFont val="Arial"/>
        <family val="2"/>
      </rPr>
      <t xml:space="preserve">Otus megalotis. </t>
    </r>
    <r>
      <rPr>
        <sz val="8"/>
        <rFont val="Arial"/>
        <family val="2"/>
      </rPr>
      <t>Monotypic</t>
    </r>
  </si>
  <si>
    <r>
      <t xml:space="preserve">Only subspecies </t>
    </r>
    <r>
      <rPr>
        <i/>
        <sz val="8"/>
        <rFont val="Arial"/>
        <family val="2"/>
      </rPr>
      <t xml:space="preserve">palawanensis </t>
    </r>
    <r>
      <rPr>
        <sz val="8"/>
        <rFont val="Arial"/>
        <family val="2"/>
      </rPr>
      <t>occurs in the Philippines (Palawan)</t>
    </r>
  </si>
  <si>
    <r>
      <t xml:space="preserve">Split from </t>
    </r>
    <r>
      <rPr>
        <i/>
        <sz val="8"/>
        <rFont val="Arial"/>
        <family val="2"/>
      </rPr>
      <t>Ninox scutulata.</t>
    </r>
    <r>
      <rPr>
        <sz val="8"/>
        <rFont val="Arial"/>
        <family val="2"/>
      </rPr>
      <t xml:space="preserve">Subspecies </t>
    </r>
    <r>
      <rPr>
        <i/>
        <sz val="8"/>
        <rFont val="Arial"/>
        <family val="2"/>
      </rPr>
      <t xml:space="preserve">florensis </t>
    </r>
    <r>
      <rPr>
        <sz val="8"/>
        <rFont val="Arial"/>
        <family val="2"/>
      </rPr>
      <t xml:space="preserve">and </t>
    </r>
    <r>
      <rPr>
        <i/>
        <sz val="8"/>
        <rFont val="Arial"/>
        <family val="2"/>
      </rPr>
      <t xml:space="preserve">japonica </t>
    </r>
    <r>
      <rPr>
        <sz val="8"/>
        <rFont val="Arial"/>
        <family val="2"/>
      </rPr>
      <t xml:space="preserve">are non-breeding visitors, </t>
    </r>
    <r>
      <rPr>
        <i/>
        <sz val="8"/>
        <rFont val="Arial"/>
        <family val="2"/>
      </rPr>
      <t xml:space="preserve">totogo </t>
    </r>
    <r>
      <rPr>
        <sz val="8"/>
        <rFont val="Arial"/>
        <family val="2"/>
      </rPr>
      <t>is resident in the Babuyan Islands</t>
    </r>
  </si>
  <si>
    <r>
      <t xml:space="preserve">Split from </t>
    </r>
    <r>
      <rPr>
        <i/>
        <sz val="8"/>
        <rFont val="Arial"/>
        <family val="2"/>
      </rPr>
      <t xml:space="preserve">Ninox scutulata. </t>
    </r>
    <r>
      <rPr>
        <sz val="8"/>
        <rFont val="Arial"/>
        <family val="2"/>
      </rPr>
      <t>Monotypic. Also recorded on Talaud Island, Indonesia (see King, B. 2002)</t>
    </r>
  </si>
  <si>
    <r>
      <t xml:space="preserve">Includes subspecies </t>
    </r>
    <r>
      <rPr>
        <i/>
        <sz val="8"/>
        <rFont val="Arial"/>
        <family val="2"/>
      </rPr>
      <t xml:space="preserve">philippensis, ticaoensis, centralis </t>
    </r>
    <r>
      <rPr>
        <sz val="8"/>
        <rFont val="Arial"/>
        <family val="2"/>
      </rPr>
      <t xml:space="preserve">and </t>
    </r>
    <r>
      <rPr>
        <i/>
        <sz val="8"/>
        <rFont val="Arial"/>
        <family val="2"/>
      </rPr>
      <t>proxima</t>
    </r>
  </si>
  <si>
    <r>
      <t>Split from</t>
    </r>
    <r>
      <rPr>
        <i/>
        <sz val="8"/>
        <rFont val="Arial"/>
        <family val="2"/>
      </rPr>
      <t xml:space="preserve"> Ninox</t>
    </r>
    <r>
      <rPr>
        <sz val="8"/>
        <rFont val="Arial"/>
        <family val="2"/>
      </rPr>
      <t xml:space="preserve"> </t>
    </r>
    <r>
      <rPr>
        <i/>
        <sz val="8"/>
        <rFont val="Arial"/>
        <family val="2"/>
      </rPr>
      <t xml:space="preserve">philippensis. </t>
    </r>
    <r>
      <rPr>
        <sz val="8"/>
        <rFont val="Arial"/>
        <family val="2"/>
      </rPr>
      <t>Monotypic</t>
    </r>
  </si>
  <si>
    <r>
      <t xml:space="preserve">Split from </t>
    </r>
    <r>
      <rPr>
        <i/>
        <sz val="8"/>
        <rFont val="Arial"/>
        <family val="2"/>
      </rPr>
      <t xml:space="preserve">Ninox philippensis. </t>
    </r>
    <r>
      <rPr>
        <sz val="8"/>
        <rFont val="Arial"/>
        <family val="2"/>
      </rPr>
      <t>Monotypic</t>
    </r>
  </si>
  <si>
    <r>
      <t xml:space="preserve">Split from </t>
    </r>
    <r>
      <rPr>
        <i/>
        <sz val="8"/>
        <rFont val="Arial"/>
        <family val="2"/>
      </rPr>
      <t xml:space="preserve">Ninox philippensis. </t>
    </r>
    <r>
      <rPr>
        <sz val="8"/>
        <rFont val="Arial"/>
        <family val="2"/>
      </rPr>
      <t xml:space="preserve">Includes subspecies </t>
    </r>
    <r>
      <rPr>
        <i/>
        <sz val="8"/>
        <rFont val="Arial"/>
        <family val="2"/>
      </rPr>
      <t>spinolota</t>
    </r>
    <r>
      <rPr>
        <sz val="8"/>
        <rFont val="Arial"/>
        <family val="2"/>
      </rPr>
      <t xml:space="preserve">and </t>
    </r>
    <r>
      <rPr>
        <i/>
        <sz val="8"/>
        <rFont val="Arial"/>
        <family val="2"/>
      </rPr>
      <t>fisheri; fisheri</t>
    </r>
    <r>
      <rPr>
        <sz val="8"/>
        <rFont val="Arial"/>
        <family val="2"/>
      </rPr>
      <t xml:space="preserve"> being a newly described taxon from Tablas</t>
    </r>
  </si>
  <si>
    <r>
      <t xml:space="preserve">Split from </t>
    </r>
    <r>
      <rPr>
        <i/>
        <sz val="8"/>
        <rFont val="Arial"/>
        <family val="2"/>
      </rPr>
      <t>Ninox philippensis</t>
    </r>
    <r>
      <rPr>
        <sz val="8"/>
        <rFont val="Arial"/>
        <family val="2"/>
      </rPr>
      <t>. Monotypic</t>
    </r>
  </si>
  <si>
    <r>
      <t xml:space="preserve">Split from </t>
    </r>
    <r>
      <rPr>
        <i/>
        <sz val="8"/>
        <rFont val="Arial"/>
        <family val="2"/>
      </rPr>
      <t>Batrachostomus</t>
    </r>
    <r>
      <rPr>
        <sz val="8"/>
        <rFont val="Arial"/>
        <family val="2"/>
      </rPr>
      <t xml:space="preserve"> </t>
    </r>
    <r>
      <rPr>
        <i/>
        <sz val="8"/>
        <rFont val="Arial"/>
        <family val="2"/>
      </rPr>
      <t>javensis</t>
    </r>
  </si>
  <si>
    <r>
      <t xml:space="preserve">KEN: </t>
    </r>
    <r>
      <rPr>
        <i/>
        <sz val="8"/>
        <rFont val="Arial"/>
        <family val="2"/>
      </rPr>
      <t>Collocalia mearnsi</t>
    </r>
  </si>
  <si>
    <r>
      <t xml:space="preserve">KEN: </t>
    </r>
    <r>
      <rPr>
        <i/>
        <sz val="8"/>
        <rFont val="Arial"/>
        <family val="2"/>
      </rPr>
      <t>Collocalia whiteheadi</t>
    </r>
  </si>
  <si>
    <r>
      <t xml:space="preserve">KEN: </t>
    </r>
    <r>
      <rPr>
        <i/>
        <sz val="8"/>
        <rFont val="Arial"/>
        <family val="2"/>
      </rPr>
      <t>Collocalia salangana</t>
    </r>
  </si>
  <si>
    <r>
      <t xml:space="preserve">Split from </t>
    </r>
    <r>
      <rPr>
        <i/>
        <sz val="8"/>
        <rFont val="Arial"/>
        <family val="2"/>
      </rPr>
      <t xml:space="preserve">Collocalia vanikorensis. </t>
    </r>
    <r>
      <rPr>
        <sz val="8"/>
        <rFont val="Arial"/>
        <family val="2"/>
      </rPr>
      <t xml:space="preserve">Includes subspecies </t>
    </r>
    <r>
      <rPr>
        <i/>
        <sz val="8"/>
        <rFont val="Arial"/>
        <family val="2"/>
      </rPr>
      <t>palawanensis</t>
    </r>
  </si>
  <si>
    <r>
      <t xml:space="preserve">KEN: </t>
    </r>
    <r>
      <rPr>
        <i/>
        <sz val="8"/>
        <rFont val="Arial"/>
        <family val="2"/>
      </rPr>
      <t>Collocalia maximus</t>
    </r>
  </si>
  <si>
    <r>
      <t xml:space="preserve">Split from </t>
    </r>
    <r>
      <rPr>
        <i/>
        <sz val="8"/>
        <rFont val="Arial"/>
        <family val="2"/>
      </rPr>
      <t>Collocalia fuciphagus.</t>
    </r>
    <r>
      <rPr>
        <sz val="8"/>
        <rFont val="Arial"/>
        <family val="2"/>
      </rPr>
      <t xml:space="preserve"> Monotypic</t>
    </r>
  </si>
  <si>
    <r>
      <t xml:space="preserve">Split from </t>
    </r>
    <r>
      <rPr>
        <i/>
        <sz val="8"/>
        <rFont val="Arial"/>
        <family val="2"/>
      </rPr>
      <t xml:space="preserve">Apus affiinis. </t>
    </r>
    <r>
      <rPr>
        <sz val="8"/>
        <rFont val="Arial"/>
        <family val="2"/>
      </rPr>
      <t xml:space="preserve">Subspecies </t>
    </r>
    <r>
      <rPr>
        <i/>
        <sz val="8"/>
        <rFont val="Arial"/>
        <family val="2"/>
      </rPr>
      <t>nipalensis</t>
    </r>
    <r>
      <rPr>
        <sz val="8"/>
        <rFont val="Arial"/>
        <family val="2"/>
      </rPr>
      <t xml:space="preserve"> occurs in the Philippines</t>
    </r>
  </si>
  <si>
    <r>
      <t xml:space="preserve">KEN: </t>
    </r>
    <r>
      <rPr>
        <i/>
        <sz val="8"/>
        <rFont val="Arial"/>
        <family val="2"/>
      </rPr>
      <t>Halcyon capensis</t>
    </r>
  </si>
  <si>
    <r>
      <t xml:space="preserve">KEN: </t>
    </r>
    <r>
      <rPr>
        <i/>
        <sz val="8"/>
        <rFont val="Arial"/>
        <family val="2"/>
      </rPr>
      <t xml:space="preserve">Halcyon winchelli. </t>
    </r>
    <r>
      <rPr>
        <sz val="8"/>
        <rFont val="Arial"/>
        <family val="2"/>
      </rPr>
      <t>IOC: Winchell's Kingfisher</t>
    </r>
  </si>
  <si>
    <r>
      <t xml:space="preserve">KEN: </t>
    </r>
    <r>
      <rPr>
        <i/>
        <sz val="8"/>
        <rFont val="Arial"/>
        <family val="2"/>
      </rPr>
      <t>Halcyon chloris</t>
    </r>
  </si>
  <si>
    <r>
      <t>KEN:</t>
    </r>
    <r>
      <rPr>
        <i/>
        <sz val="8"/>
        <rFont val="Arial"/>
        <family val="2"/>
      </rPr>
      <t xml:space="preserve"> Ceyx erithacus</t>
    </r>
    <r>
      <rPr>
        <sz val="8"/>
        <rFont val="Arial"/>
        <family val="2"/>
      </rPr>
      <t xml:space="preserve">. Subspecies </t>
    </r>
    <r>
      <rPr>
        <i/>
        <sz val="8"/>
        <rFont val="Arial"/>
        <family val="2"/>
      </rPr>
      <t>motleyi</t>
    </r>
    <r>
      <rPr>
        <sz val="8"/>
        <rFont val="Arial"/>
        <family val="2"/>
      </rPr>
      <t xml:space="preserve"> recorded in Philippines (Palawan)</t>
    </r>
  </si>
  <si>
    <r>
      <t xml:space="preserve">Split from </t>
    </r>
    <r>
      <rPr>
        <i/>
        <sz val="8"/>
        <rFont val="Arial"/>
        <family val="2"/>
      </rPr>
      <t>Ceyx lepidus</t>
    </r>
  </si>
  <si>
    <r>
      <t xml:space="preserve">KEN: </t>
    </r>
    <r>
      <rPr>
        <i/>
        <sz val="8"/>
        <rFont val="Arial"/>
        <family val="2"/>
      </rPr>
      <t>Alcedo cyanopecta</t>
    </r>
  </si>
  <si>
    <r>
      <t xml:space="preserve">KEN: </t>
    </r>
    <r>
      <rPr>
        <i/>
        <sz val="8"/>
        <rFont val="Arial"/>
        <family val="2"/>
      </rPr>
      <t>Alcedo argentata</t>
    </r>
  </si>
  <si>
    <r>
      <t xml:space="preserve">Split from </t>
    </r>
    <r>
      <rPr>
        <i/>
        <sz val="8"/>
        <rFont val="Arial"/>
        <family val="2"/>
      </rPr>
      <t xml:space="preserve">Penelopides panini. </t>
    </r>
    <r>
      <rPr>
        <sz val="8"/>
        <rFont val="Arial"/>
        <family val="2"/>
      </rPr>
      <t>Includes subspecies</t>
    </r>
    <r>
      <rPr>
        <i/>
        <sz val="8"/>
        <rFont val="Arial"/>
        <family val="2"/>
      </rPr>
      <t xml:space="preserve"> manillae </t>
    </r>
    <r>
      <rPr>
        <sz val="8"/>
        <rFont val="Arial"/>
        <family val="2"/>
      </rPr>
      <t xml:space="preserve">and </t>
    </r>
    <r>
      <rPr>
        <i/>
        <sz val="8"/>
        <rFont val="Arial"/>
        <family val="2"/>
      </rPr>
      <t>subniger</t>
    </r>
  </si>
  <si>
    <r>
      <t xml:space="preserve">Split from </t>
    </r>
    <r>
      <rPr>
        <i/>
        <sz val="8"/>
        <rFont val="Arial"/>
        <family val="2"/>
      </rPr>
      <t xml:space="preserve">Penelopides panini. </t>
    </r>
    <r>
      <rPr>
        <sz val="8"/>
        <rFont val="Arial"/>
        <family val="2"/>
      </rPr>
      <t>Monotypic</t>
    </r>
  </si>
  <si>
    <r>
      <t xml:space="preserve">Split from </t>
    </r>
    <r>
      <rPr>
        <i/>
        <sz val="8"/>
        <rFont val="Arial"/>
        <family val="2"/>
      </rPr>
      <t xml:space="preserve">Penelopides panini. </t>
    </r>
    <r>
      <rPr>
        <sz val="8"/>
        <rFont val="Arial"/>
        <family val="2"/>
      </rPr>
      <t xml:space="preserve">Includes subspecies </t>
    </r>
    <r>
      <rPr>
        <i/>
        <sz val="8"/>
        <rFont val="Arial"/>
        <family val="2"/>
      </rPr>
      <t xml:space="preserve">affinis </t>
    </r>
    <r>
      <rPr>
        <sz val="8"/>
        <rFont val="Arial"/>
        <family val="2"/>
      </rPr>
      <t xml:space="preserve">and </t>
    </r>
    <r>
      <rPr>
        <i/>
        <sz val="8"/>
        <rFont val="Arial"/>
        <family val="2"/>
      </rPr>
      <t>basilanicus</t>
    </r>
  </si>
  <si>
    <r>
      <t>Includes subspecies</t>
    </r>
    <r>
      <rPr>
        <i/>
        <sz val="8"/>
        <rFont val="Arial"/>
        <family val="2"/>
      </rPr>
      <t xml:space="preserve"> ticaensis </t>
    </r>
    <r>
      <rPr>
        <sz val="8"/>
        <rFont val="Arial"/>
        <family val="2"/>
      </rPr>
      <t xml:space="preserve">and </t>
    </r>
    <r>
      <rPr>
        <i/>
        <sz val="8"/>
        <rFont val="Arial"/>
        <family val="2"/>
      </rPr>
      <t>panini</t>
    </r>
  </si>
  <si>
    <r>
      <t xml:space="preserve">Split from </t>
    </r>
    <r>
      <rPr>
        <i/>
        <sz val="8"/>
        <rFont val="Arial"/>
        <family val="2"/>
      </rPr>
      <t xml:space="preserve">Dendrocopos maculatus. </t>
    </r>
    <r>
      <rPr>
        <sz val="8"/>
        <rFont val="Arial"/>
        <family val="2"/>
      </rPr>
      <t xml:space="preserve">Includes subspecies </t>
    </r>
    <r>
      <rPr>
        <i/>
        <sz val="8"/>
        <rFont val="Arial"/>
        <family val="2"/>
      </rPr>
      <t xml:space="preserve">ramsayi </t>
    </r>
    <r>
      <rPr>
        <sz val="8"/>
        <rFont val="Arial"/>
        <family val="2"/>
      </rPr>
      <t xml:space="preserve">and </t>
    </r>
    <r>
      <rPr>
        <i/>
        <sz val="8"/>
        <rFont val="Arial"/>
        <family val="2"/>
      </rPr>
      <t>siasiensis</t>
    </r>
  </si>
  <si>
    <r>
      <t xml:space="preserve">Split from </t>
    </r>
    <r>
      <rPr>
        <i/>
        <sz val="8"/>
        <rFont val="Arial"/>
        <family val="2"/>
      </rPr>
      <t xml:space="preserve">Dinopium javanense. </t>
    </r>
    <r>
      <rPr>
        <sz val="8"/>
        <rFont val="Arial"/>
        <family val="2"/>
      </rPr>
      <t>Monotypic</t>
    </r>
  </si>
  <si>
    <r>
      <t xml:space="preserve">Includes subspecies </t>
    </r>
    <r>
      <rPr>
        <i/>
        <sz val="8"/>
        <rFont val="Arial"/>
        <family val="2"/>
      </rPr>
      <t xml:space="preserve">rufopunctatus, montanus </t>
    </r>
    <r>
      <rPr>
        <sz val="8"/>
        <rFont val="Arial"/>
        <family val="2"/>
      </rPr>
      <t xml:space="preserve">and </t>
    </r>
    <r>
      <rPr>
        <i/>
        <sz val="8"/>
        <rFont val="Arial"/>
        <family val="2"/>
      </rPr>
      <t>lucidus</t>
    </r>
  </si>
  <si>
    <r>
      <t xml:space="preserve">Split from </t>
    </r>
    <r>
      <rPr>
        <i/>
        <sz val="8"/>
        <rFont val="Arial"/>
        <family val="2"/>
      </rPr>
      <t>Chrysocolaptes</t>
    </r>
    <r>
      <rPr>
        <sz val="8"/>
        <rFont val="Arial"/>
        <family val="2"/>
      </rPr>
      <t xml:space="preserve"> </t>
    </r>
    <r>
      <rPr>
        <i/>
        <sz val="8"/>
        <rFont val="Arial"/>
        <family val="2"/>
      </rPr>
      <t xml:space="preserve">lucidus. </t>
    </r>
    <r>
      <rPr>
        <sz val="8"/>
        <rFont val="Arial"/>
        <family val="2"/>
      </rPr>
      <t xml:space="preserve">Monotypic as subspecies </t>
    </r>
    <r>
      <rPr>
        <i/>
        <sz val="8"/>
        <rFont val="Arial"/>
        <family val="2"/>
      </rPr>
      <t>grandis</t>
    </r>
    <r>
      <rPr>
        <sz val="8"/>
        <rFont val="Arial"/>
        <family val="2"/>
      </rPr>
      <t xml:space="preserve"> now considered invalid</t>
    </r>
  </si>
  <si>
    <r>
      <t xml:space="preserve">Split from </t>
    </r>
    <r>
      <rPr>
        <i/>
        <sz val="8"/>
        <rFont val="Arial"/>
        <family val="2"/>
      </rPr>
      <t xml:space="preserve">Chrysocolaptes lucidus. </t>
    </r>
    <r>
      <rPr>
        <sz val="8"/>
        <rFont val="Arial"/>
        <family val="2"/>
      </rPr>
      <t>Monotypic</t>
    </r>
  </si>
  <si>
    <r>
      <t>Split from</t>
    </r>
    <r>
      <rPr>
        <i/>
        <sz val="8"/>
        <rFont val="Arial"/>
        <family val="2"/>
      </rPr>
      <t xml:space="preserve"> Chrysocolaptes lucidus .</t>
    </r>
    <r>
      <rPr>
        <sz val="8"/>
        <rFont val="Arial"/>
        <family val="2"/>
      </rPr>
      <t>Monotypic</t>
    </r>
  </si>
  <si>
    <r>
      <t xml:space="preserve">Split from </t>
    </r>
    <r>
      <rPr>
        <i/>
        <sz val="8"/>
        <rFont val="Arial"/>
        <family val="2"/>
      </rPr>
      <t xml:space="preserve">Prioniturus montanus. </t>
    </r>
    <r>
      <rPr>
        <sz val="8"/>
        <rFont val="Arial"/>
        <family val="2"/>
      </rPr>
      <t>Includes subspecies</t>
    </r>
    <r>
      <rPr>
        <i/>
        <sz val="8"/>
        <rFont val="Arial"/>
        <family val="2"/>
      </rPr>
      <t xml:space="preserve"> waterstradti </t>
    </r>
    <r>
      <rPr>
        <sz val="8"/>
        <rFont val="Arial"/>
        <family val="2"/>
      </rPr>
      <t xml:space="preserve">and </t>
    </r>
    <r>
      <rPr>
        <i/>
        <sz val="8"/>
        <rFont val="Arial"/>
        <family val="2"/>
      </rPr>
      <t>manlindangensis</t>
    </r>
  </si>
  <si>
    <r>
      <t>Split from</t>
    </r>
    <r>
      <rPr>
        <i/>
        <sz val="8"/>
        <rFont val="Arial"/>
        <family val="2"/>
      </rPr>
      <t xml:space="preserve"> Prioniturus discurus. </t>
    </r>
    <r>
      <rPr>
        <sz val="8"/>
        <rFont val="Arial"/>
        <family val="2"/>
      </rPr>
      <t>Monotypic</t>
    </r>
  </si>
  <si>
    <r>
      <t xml:space="preserve">Includes subspecies </t>
    </r>
    <r>
      <rPr>
        <i/>
        <sz val="8"/>
        <rFont val="Arial"/>
        <family val="2"/>
      </rPr>
      <t xml:space="preserve">whiteheadi </t>
    </r>
    <r>
      <rPr>
        <sz val="8"/>
        <rFont val="Arial"/>
        <family val="2"/>
      </rPr>
      <t xml:space="preserve">and </t>
    </r>
    <r>
      <rPr>
        <i/>
        <sz val="8"/>
        <rFont val="Arial"/>
        <family val="2"/>
      </rPr>
      <t>discurus</t>
    </r>
  </si>
  <si>
    <r>
      <t xml:space="preserve">KEN: </t>
    </r>
    <r>
      <rPr>
        <i/>
        <sz val="8"/>
        <rFont val="Arial"/>
        <family val="2"/>
      </rPr>
      <t xml:space="preserve">Eurylaimus steerii. </t>
    </r>
    <r>
      <rPr>
        <sz val="8"/>
        <rFont val="Arial"/>
        <family val="2"/>
      </rPr>
      <t xml:space="preserve">Includes subspecies </t>
    </r>
    <r>
      <rPr>
        <i/>
        <sz val="8"/>
        <rFont val="Arial"/>
        <family val="2"/>
      </rPr>
      <t xml:space="preserve">steerii </t>
    </r>
    <r>
      <rPr>
        <sz val="8"/>
        <rFont val="Arial"/>
        <family val="2"/>
      </rPr>
      <t xml:space="preserve">and </t>
    </r>
    <r>
      <rPr>
        <i/>
        <sz val="8"/>
        <rFont val="Arial"/>
        <family val="2"/>
      </rPr>
      <t xml:space="preserve">mayri </t>
    </r>
  </si>
  <si>
    <r>
      <t xml:space="preserve">Split from </t>
    </r>
    <r>
      <rPr>
        <i/>
        <sz val="8"/>
        <rFont val="Arial"/>
        <family val="2"/>
      </rPr>
      <t xml:space="preserve">Sarcophanops steerii. </t>
    </r>
    <r>
      <rPr>
        <sz val="8"/>
        <rFont val="Arial"/>
        <family val="2"/>
      </rPr>
      <t>Monotypic</t>
    </r>
  </si>
  <si>
    <r>
      <t xml:space="preserve">KEN: </t>
    </r>
    <r>
      <rPr>
        <i/>
        <sz val="8"/>
        <rFont val="Arial"/>
        <family val="2"/>
      </rPr>
      <t>Pitta kochi</t>
    </r>
  </si>
  <si>
    <r>
      <t xml:space="preserve">KEN: </t>
    </r>
    <r>
      <rPr>
        <i/>
        <sz val="8"/>
        <rFont val="Arial"/>
        <family val="2"/>
      </rPr>
      <t>Pitta erythrogaster</t>
    </r>
  </si>
  <si>
    <r>
      <t xml:space="preserve">Split from </t>
    </r>
    <r>
      <rPr>
        <i/>
        <sz val="8"/>
        <rFont val="Arial"/>
        <family val="2"/>
      </rPr>
      <t xml:space="preserve">Pericrocotus cinnamomeus. </t>
    </r>
    <r>
      <rPr>
        <sz val="8"/>
        <rFont val="Arial"/>
        <family val="2"/>
      </rPr>
      <t xml:space="preserve">Only subspecies </t>
    </r>
    <r>
      <rPr>
        <i/>
        <sz val="8"/>
        <rFont val="Arial"/>
        <family val="2"/>
      </rPr>
      <t>igneus</t>
    </r>
    <r>
      <rPr>
        <sz val="8"/>
        <rFont val="Arial"/>
        <family val="2"/>
      </rPr>
      <t xml:space="preserve"> occurs in the Philippines</t>
    </r>
  </si>
  <si>
    <r>
      <t xml:space="preserve">Split from </t>
    </r>
    <r>
      <rPr>
        <i/>
        <sz val="8"/>
        <rFont val="Arial"/>
        <family val="2"/>
      </rPr>
      <t xml:space="preserve">Pericrocotus flammeus. </t>
    </r>
    <r>
      <rPr>
        <sz val="8"/>
        <rFont val="Arial"/>
        <family val="2"/>
      </rPr>
      <t xml:space="preserve">Subspecies </t>
    </r>
    <r>
      <rPr>
        <i/>
        <sz val="8"/>
        <rFont val="Arial"/>
        <family val="2"/>
      </rPr>
      <t xml:space="preserve">novus, leytensis, johnstoniae, gonzalesi, nigroluteus </t>
    </r>
    <r>
      <rPr>
        <sz val="8"/>
        <rFont val="Arial"/>
        <family val="2"/>
      </rPr>
      <t xml:space="preserve">and </t>
    </r>
    <r>
      <rPr>
        <i/>
        <sz val="8"/>
        <rFont val="Arial"/>
        <family val="2"/>
      </rPr>
      <t xml:space="preserve">marchesae </t>
    </r>
    <r>
      <rPr>
        <sz val="8"/>
        <rFont val="Arial"/>
        <family val="2"/>
      </rPr>
      <t>occur in the Philippines</t>
    </r>
  </si>
  <si>
    <r>
      <t xml:space="preserve">Split from </t>
    </r>
    <r>
      <rPr>
        <i/>
        <sz val="8"/>
        <rFont val="Arial"/>
        <family val="2"/>
      </rPr>
      <t xml:space="preserve">Oriolus steerii. </t>
    </r>
    <r>
      <rPr>
        <sz val="8"/>
        <rFont val="Arial"/>
        <family val="2"/>
      </rPr>
      <t>Monotypic</t>
    </r>
  </si>
  <si>
    <r>
      <t xml:space="preserve">Subspecies </t>
    </r>
    <r>
      <rPr>
        <i/>
        <sz val="8"/>
        <rFont val="Arial"/>
        <family val="2"/>
      </rPr>
      <t xml:space="preserve">leucophaeus </t>
    </r>
    <r>
      <rPr>
        <sz val="8"/>
        <rFont val="Arial"/>
        <family val="2"/>
      </rPr>
      <t>resident on Palawan, Balabac, Busuanga and Culion, migratory subspecies</t>
    </r>
    <r>
      <rPr>
        <i/>
        <sz val="8"/>
        <rFont val="Arial"/>
        <family val="2"/>
      </rPr>
      <t xml:space="preserve"> leucogenis</t>
    </r>
    <r>
      <rPr>
        <sz val="8"/>
        <rFont val="Arial"/>
        <family val="2"/>
      </rPr>
      <t xml:space="preserve"> documented from Luzon (Zambales, Bataan, Bulacan and Laguna)</t>
    </r>
  </si>
  <si>
    <r>
      <t xml:space="preserve">Split from </t>
    </r>
    <r>
      <rPr>
        <i/>
        <sz val="8"/>
        <rFont val="Arial"/>
        <family val="2"/>
      </rPr>
      <t xml:space="preserve"> Dicrurus hottentottus. </t>
    </r>
    <r>
      <rPr>
        <sz val="8"/>
        <rFont val="Arial"/>
        <family val="2"/>
      </rPr>
      <t>Monotypic</t>
    </r>
  </si>
  <si>
    <r>
      <t xml:space="preserve">Includes subspecies </t>
    </r>
    <r>
      <rPr>
        <i/>
        <sz val="8"/>
        <rFont val="Arial"/>
        <family val="2"/>
      </rPr>
      <t xml:space="preserve">apo </t>
    </r>
    <r>
      <rPr>
        <sz val="8"/>
        <rFont val="Arial"/>
        <family val="2"/>
      </rPr>
      <t xml:space="preserve">and </t>
    </r>
    <r>
      <rPr>
        <i/>
        <sz val="8"/>
        <rFont val="Arial"/>
        <family val="2"/>
      </rPr>
      <t>superciliaris</t>
    </r>
  </si>
  <si>
    <r>
      <t xml:space="preserve">Split from </t>
    </r>
    <r>
      <rPr>
        <i/>
        <sz val="8"/>
        <rFont val="Arial"/>
        <family val="2"/>
      </rPr>
      <t xml:space="preserve">Rhipidura superciliaris. </t>
    </r>
    <r>
      <rPr>
        <sz val="8"/>
        <rFont val="Arial"/>
        <family val="2"/>
      </rPr>
      <t>Monotypic</t>
    </r>
  </si>
  <si>
    <r>
      <t xml:space="preserve">Includes subspecies </t>
    </r>
    <r>
      <rPr>
        <i/>
        <sz val="8"/>
        <rFont val="Arial"/>
        <family val="2"/>
      </rPr>
      <t xml:space="preserve">pinicola </t>
    </r>
    <r>
      <rPr>
        <sz val="8"/>
        <rFont val="Arial"/>
        <family val="2"/>
      </rPr>
      <t xml:space="preserve">and </t>
    </r>
    <r>
      <rPr>
        <i/>
        <sz val="8"/>
        <rFont val="Arial"/>
        <family val="2"/>
      </rPr>
      <t>cyaniceps</t>
    </r>
  </si>
  <si>
    <r>
      <t xml:space="preserve">Split from </t>
    </r>
    <r>
      <rPr>
        <i/>
        <sz val="8"/>
        <rFont val="Arial"/>
        <family val="2"/>
      </rPr>
      <t>Rhipidura</t>
    </r>
    <r>
      <rPr>
        <sz val="8"/>
        <rFont val="Arial"/>
        <family val="2"/>
      </rPr>
      <t xml:space="preserve"> </t>
    </r>
    <r>
      <rPr>
        <i/>
        <sz val="8"/>
        <rFont val="Arial"/>
        <family val="2"/>
      </rPr>
      <t xml:space="preserve">cyaniceps. </t>
    </r>
    <r>
      <rPr>
        <sz val="8"/>
        <rFont val="Arial"/>
        <family val="2"/>
      </rPr>
      <t>Monotypic</t>
    </r>
  </si>
  <si>
    <r>
      <t xml:space="preserve">Split from </t>
    </r>
    <r>
      <rPr>
        <i/>
        <sz val="8"/>
        <rFont val="Arial"/>
        <family val="2"/>
      </rPr>
      <t xml:space="preserve">Rhipidura cyaniceps. </t>
    </r>
    <r>
      <rPr>
        <sz val="8"/>
        <rFont val="Arial"/>
        <family val="2"/>
      </rPr>
      <t>Monotypic</t>
    </r>
  </si>
  <si>
    <r>
      <t xml:space="preserve">Split from </t>
    </r>
    <r>
      <rPr>
        <i/>
        <sz val="8"/>
        <rFont val="Arial"/>
        <family val="2"/>
      </rPr>
      <t xml:space="preserve">Rhipidura javanica. </t>
    </r>
    <r>
      <rPr>
        <sz val="8"/>
        <rFont val="Arial"/>
        <family val="2"/>
      </rPr>
      <t>Monotypic</t>
    </r>
  </si>
  <si>
    <r>
      <t xml:space="preserve">KEN: </t>
    </r>
    <r>
      <rPr>
        <i/>
        <sz val="8"/>
        <rFont val="Arial"/>
        <family val="2"/>
      </rPr>
      <t>Parus elegans</t>
    </r>
  </si>
  <si>
    <r>
      <t xml:space="preserve">KEN: </t>
    </r>
    <r>
      <rPr>
        <i/>
        <sz val="8"/>
        <rFont val="Arial"/>
        <family val="2"/>
      </rPr>
      <t>Parus amabilis</t>
    </r>
  </si>
  <si>
    <r>
      <t xml:space="preserve">Only subspecies </t>
    </r>
    <r>
      <rPr>
        <i/>
        <sz val="8"/>
        <rFont val="Arial"/>
        <family val="2"/>
      </rPr>
      <t xml:space="preserve">insularis </t>
    </r>
    <r>
      <rPr>
        <sz val="8"/>
        <rFont val="Arial"/>
        <family val="2"/>
      </rPr>
      <t>occurs in the Philippines (Mapun Island, Tawi Tawi)</t>
    </r>
  </si>
  <si>
    <r>
      <t xml:space="preserve">Split from </t>
    </r>
    <r>
      <rPr>
        <i/>
        <sz val="8"/>
        <rFont val="Arial"/>
        <family val="2"/>
      </rPr>
      <t xml:space="preserve"> Pycnonotus plumosus.</t>
    </r>
    <r>
      <rPr>
        <sz val="8"/>
        <rFont val="Arial"/>
        <family val="2"/>
      </rPr>
      <t>Monotypic</t>
    </r>
  </si>
  <si>
    <r>
      <t xml:space="preserve">Split from </t>
    </r>
    <r>
      <rPr>
        <i/>
        <sz val="8"/>
        <rFont val="Arial"/>
        <family val="2"/>
      </rPr>
      <t xml:space="preserve">Criniger bres. </t>
    </r>
    <r>
      <rPr>
        <sz val="8"/>
        <rFont val="Arial"/>
        <family val="2"/>
      </rPr>
      <t>Monotypic</t>
    </r>
  </si>
  <si>
    <r>
      <t xml:space="preserve">KEN: </t>
    </r>
    <r>
      <rPr>
        <i/>
        <sz val="8"/>
        <rFont val="Arial"/>
        <family val="2"/>
      </rPr>
      <t>Hypsipetes palawanensis</t>
    </r>
  </si>
  <si>
    <r>
      <t xml:space="preserve">Includes subspecies </t>
    </r>
    <r>
      <rPr>
        <i/>
        <sz val="8"/>
        <rFont val="Arial"/>
        <family val="2"/>
      </rPr>
      <t>parkesi, philippinus</t>
    </r>
    <r>
      <rPr>
        <sz val="8"/>
        <rFont val="Arial"/>
        <family val="2"/>
      </rPr>
      <t xml:space="preserve"> and </t>
    </r>
    <r>
      <rPr>
        <i/>
        <sz val="8"/>
        <rFont val="Arial"/>
        <family val="2"/>
      </rPr>
      <t>saturatior</t>
    </r>
  </si>
  <si>
    <r>
      <t xml:space="preserve">Split from </t>
    </r>
    <r>
      <rPr>
        <i/>
        <sz val="8"/>
        <rFont val="Arial"/>
        <family val="2"/>
      </rPr>
      <t xml:space="preserve">Hypsipetes philippinus. </t>
    </r>
    <r>
      <rPr>
        <sz val="8"/>
        <rFont val="Arial"/>
        <family val="2"/>
      </rPr>
      <t>Monotypic</t>
    </r>
  </si>
  <si>
    <r>
      <t xml:space="preserve">Split from </t>
    </r>
    <r>
      <rPr>
        <i/>
        <sz val="8"/>
        <rFont val="Arial"/>
        <family val="2"/>
      </rPr>
      <t xml:space="preserve">Riparia paludicola. </t>
    </r>
    <r>
      <rPr>
        <sz val="8"/>
        <rFont val="Arial"/>
        <family val="2"/>
      </rPr>
      <t xml:space="preserve">Subspecies </t>
    </r>
    <r>
      <rPr>
        <i/>
        <sz val="8"/>
        <rFont val="Arial"/>
        <family val="2"/>
      </rPr>
      <t>tantilla</t>
    </r>
    <r>
      <rPr>
        <sz val="8"/>
        <rFont val="Arial"/>
        <family val="2"/>
      </rPr>
      <t xml:space="preserve"> resident in the Philippines</t>
    </r>
  </si>
  <si>
    <r>
      <t xml:space="preserve">Split from </t>
    </r>
    <r>
      <rPr>
        <i/>
        <sz val="8"/>
        <rFont val="Arial"/>
        <family val="2"/>
      </rPr>
      <t xml:space="preserve">Hirundo daurica. </t>
    </r>
    <r>
      <rPr>
        <sz val="8"/>
        <rFont val="Arial"/>
        <family val="2"/>
      </rPr>
      <t>Subspecies</t>
    </r>
    <r>
      <rPr>
        <i/>
        <sz val="8"/>
        <rFont val="Arial"/>
        <family val="2"/>
      </rPr>
      <t xml:space="preserve"> striolata</t>
    </r>
    <r>
      <rPr>
        <sz val="8"/>
        <rFont val="Arial"/>
        <family val="2"/>
      </rPr>
      <t xml:space="preserve"> resident in the Philippines</t>
    </r>
  </si>
  <si>
    <r>
      <t xml:space="preserve">KEN: </t>
    </r>
    <r>
      <rPr>
        <i/>
        <sz val="8"/>
        <rFont val="Arial"/>
        <family val="2"/>
      </rPr>
      <t xml:space="preserve">Orthotomus cucullatus. </t>
    </r>
    <r>
      <rPr>
        <sz val="8"/>
        <rFont val="Arial"/>
        <family val="2"/>
      </rPr>
      <t xml:space="preserve">Subspecies </t>
    </r>
    <r>
      <rPr>
        <i/>
        <sz val="8"/>
        <rFont val="Arial"/>
        <family val="2"/>
      </rPr>
      <t xml:space="preserve">philippinus and viridicollis </t>
    </r>
    <r>
      <rPr>
        <sz val="8"/>
        <rFont val="Arial"/>
        <family val="2"/>
      </rPr>
      <t>in the Philippines</t>
    </r>
  </si>
  <si>
    <r>
      <t xml:space="preserve">KEN: </t>
    </r>
    <r>
      <rPr>
        <i/>
        <sz val="8"/>
        <rFont val="Arial"/>
        <family val="2"/>
      </rPr>
      <t xml:space="preserve">Orthotomus heterolaemus. </t>
    </r>
    <r>
      <rPr>
        <sz val="8"/>
        <rFont val="Arial"/>
        <family val="2"/>
      </rPr>
      <t>Monotypic</t>
    </r>
  </si>
  <si>
    <r>
      <t xml:space="preserve">KEN: </t>
    </r>
    <r>
      <rPr>
        <i/>
        <sz val="8"/>
        <rFont val="Arial"/>
        <family val="2"/>
      </rPr>
      <t>Cettia seebohmi</t>
    </r>
  </si>
  <si>
    <r>
      <t>KEN:</t>
    </r>
    <r>
      <rPr>
        <i/>
        <sz val="8"/>
        <rFont val="Arial"/>
        <family val="2"/>
      </rPr>
      <t xml:space="preserve"> Cettia diphone</t>
    </r>
  </si>
  <si>
    <r>
      <t>Split from</t>
    </r>
    <r>
      <rPr>
        <i/>
        <sz val="8"/>
        <rFont val="Arial"/>
        <family val="2"/>
      </rPr>
      <t xml:space="preserve"> Horornis diphone. </t>
    </r>
    <r>
      <rPr>
        <sz val="8"/>
        <rFont val="Arial"/>
        <family val="2"/>
      </rPr>
      <t xml:space="preserve">KEN: </t>
    </r>
    <r>
      <rPr>
        <i/>
        <sz val="8"/>
        <rFont val="Arial"/>
        <family val="2"/>
      </rPr>
      <t>Cettia diphone</t>
    </r>
  </si>
  <si>
    <r>
      <t xml:space="preserve">KEN: </t>
    </r>
    <r>
      <rPr>
        <i/>
        <sz val="8"/>
        <rFont val="Arial"/>
        <family val="2"/>
      </rPr>
      <t>Cettia vulcania</t>
    </r>
  </si>
  <si>
    <r>
      <t xml:space="preserve">Includes subspecies </t>
    </r>
    <r>
      <rPr>
        <i/>
        <sz val="8"/>
        <rFont val="Arial"/>
        <family val="2"/>
      </rPr>
      <t xml:space="preserve">kennicotti </t>
    </r>
    <r>
      <rPr>
        <sz val="8"/>
        <rFont val="Arial"/>
        <family val="2"/>
      </rPr>
      <t xml:space="preserve">and </t>
    </r>
    <r>
      <rPr>
        <i/>
        <sz val="8"/>
        <rFont val="Arial"/>
        <family val="2"/>
      </rPr>
      <t>borealis</t>
    </r>
  </si>
  <si>
    <r>
      <t xml:space="preserve">Split from </t>
    </r>
    <r>
      <rPr>
        <i/>
        <sz val="8"/>
        <rFont val="Arial"/>
        <family val="2"/>
      </rPr>
      <t xml:space="preserve">Phylloscopus borealis. </t>
    </r>
    <r>
      <rPr>
        <sz val="8"/>
        <rFont val="Arial"/>
        <family val="2"/>
      </rPr>
      <t>Monotypic</t>
    </r>
  </si>
  <si>
    <r>
      <t xml:space="preserve">Split from </t>
    </r>
    <r>
      <rPr>
        <i/>
        <sz val="8"/>
        <rFont val="Arial"/>
        <family val="2"/>
      </rPr>
      <t xml:space="preserve">Phylloscopus trivirgatus. </t>
    </r>
    <r>
      <rPr>
        <sz val="8"/>
        <rFont val="Arial"/>
        <family val="2"/>
      </rPr>
      <t xml:space="preserve">Subspecies </t>
    </r>
    <r>
      <rPr>
        <i/>
        <sz val="8"/>
        <rFont val="Arial"/>
        <family val="2"/>
      </rPr>
      <t>peterseni, benguetensis, nigrorum, diuatae, mindanensis, malindangensis</t>
    </r>
    <r>
      <rPr>
        <sz val="8"/>
        <rFont val="Arial"/>
        <family val="2"/>
      </rPr>
      <t xml:space="preserve"> and </t>
    </r>
    <r>
      <rPr>
        <i/>
        <sz val="8"/>
        <rFont val="Arial"/>
        <family val="2"/>
      </rPr>
      <t>flavostriatus</t>
    </r>
  </si>
  <si>
    <r>
      <t xml:space="preserve">KEN: </t>
    </r>
    <r>
      <rPr>
        <i/>
        <sz val="8"/>
        <rFont val="Arial"/>
        <family val="2"/>
      </rPr>
      <t xml:space="preserve">Napothera rabori. </t>
    </r>
  </si>
  <si>
    <r>
      <t>See Hosner</t>
    </r>
    <r>
      <rPr>
        <i/>
        <sz val="8"/>
        <rFont val="Arial"/>
        <family val="2"/>
      </rPr>
      <t xml:space="preserve"> et al</t>
    </r>
    <r>
      <rPr>
        <sz val="8"/>
        <rFont val="Arial"/>
        <family val="2"/>
      </rPr>
      <t xml:space="preserve"> (2013)</t>
    </r>
  </si>
  <si>
    <r>
      <t xml:space="preserve">Split from </t>
    </r>
    <r>
      <rPr>
        <i/>
        <sz val="8"/>
        <rFont val="Arial"/>
        <family val="2"/>
      </rPr>
      <t xml:space="preserve">Robsonius rabori </t>
    </r>
    <r>
      <rPr>
        <sz val="8"/>
        <rFont val="Arial"/>
        <family val="2"/>
      </rPr>
      <t>(former</t>
    </r>
    <r>
      <rPr>
        <i/>
        <sz val="8"/>
        <rFont val="Arial"/>
        <family val="2"/>
      </rPr>
      <t xml:space="preserve"> </t>
    </r>
    <r>
      <rPr>
        <sz val="8"/>
        <rFont val="Arial"/>
        <family val="2"/>
      </rPr>
      <t xml:space="preserve">subspecies </t>
    </r>
    <r>
      <rPr>
        <i/>
        <sz val="8"/>
        <rFont val="Arial"/>
        <family val="2"/>
      </rPr>
      <t>mesoluzonica</t>
    </r>
    <r>
      <rPr>
        <sz val="8"/>
        <rFont val="Arial"/>
        <family val="2"/>
      </rPr>
      <t xml:space="preserve"> and </t>
    </r>
    <r>
      <rPr>
        <i/>
        <sz val="8"/>
        <rFont val="Arial"/>
        <family val="2"/>
      </rPr>
      <t>sorsogonensis).</t>
    </r>
    <r>
      <rPr>
        <sz val="8"/>
        <rFont val="Arial"/>
        <family val="2"/>
      </rPr>
      <t>Monotypic</t>
    </r>
  </si>
  <si>
    <r>
      <t xml:space="preserve">KEN: </t>
    </r>
    <r>
      <rPr>
        <i/>
        <sz val="8"/>
        <rFont val="Arial"/>
        <family val="2"/>
      </rPr>
      <t>Bradypterus caudatus</t>
    </r>
  </si>
  <si>
    <r>
      <t xml:space="preserve">KEN: </t>
    </r>
    <r>
      <rPr>
        <i/>
        <sz val="8"/>
        <rFont val="Arial"/>
        <family val="2"/>
      </rPr>
      <t>Bradypterus seebohmi</t>
    </r>
  </si>
  <si>
    <r>
      <t xml:space="preserve">Split from </t>
    </r>
    <r>
      <rPr>
        <i/>
        <sz val="8"/>
        <rFont val="Arial"/>
        <family val="2"/>
      </rPr>
      <t>Micromacronus</t>
    </r>
    <r>
      <rPr>
        <sz val="8"/>
        <rFont val="Arial"/>
        <family val="2"/>
      </rPr>
      <t xml:space="preserve"> </t>
    </r>
    <r>
      <rPr>
        <i/>
        <sz val="8"/>
        <rFont val="Arial"/>
        <family val="2"/>
      </rPr>
      <t>leytensis.</t>
    </r>
    <r>
      <rPr>
        <sz val="8"/>
        <rFont val="Arial"/>
        <family val="2"/>
      </rPr>
      <t>Monotypic</t>
    </r>
  </si>
  <si>
    <r>
      <t xml:space="preserve">Includes subspecies </t>
    </r>
    <r>
      <rPr>
        <i/>
        <sz val="8"/>
        <rFont val="Arial"/>
        <family val="2"/>
      </rPr>
      <t xml:space="preserve">castaneiceps </t>
    </r>
    <r>
      <rPr>
        <sz val="8"/>
        <rFont val="Arial"/>
        <family val="2"/>
      </rPr>
      <t xml:space="preserve">and </t>
    </r>
    <r>
      <rPr>
        <i/>
        <sz val="8"/>
        <rFont val="Arial"/>
        <family val="2"/>
      </rPr>
      <t>rabori</t>
    </r>
  </si>
  <si>
    <r>
      <t xml:space="preserve">Split from </t>
    </r>
    <r>
      <rPr>
        <i/>
        <sz val="8"/>
        <rFont val="Arial"/>
        <family val="2"/>
      </rPr>
      <t>Orthotomus castaneiceps.</t>
    </r>
    <r>
      <rPr>
        <sz val="8"/>
        <rFont val="Arial"/>
        <family val="2"/>
      </rPr>
      <t>Includes</t>
    </r>
    <r>
      <rPr>
        <i/>
        <sz val="8"/>
        <rFont val="Arial"/>
        <family val="2"/>
      </rPr>
      <t xml:space="preserve"> </t>
    </r>
    <r>
      <rPr>
        <sz val="8"/>
        <rFont val="Arial"/>
        <family val="2"/>
      </rPr>
      <t>subspecies</t>
    </r>
    <r>
      <rPr>
        <i/>
        <sz val="8"/>
        <rFont val="Arial"/>
        <family val="2"/>
      </rPr>
      <t xml:space="preserve"> chloronotus</t>
    </r>
  </si>
  <si>
    <r>
      <t xml:space="preserve">Split from </t>
    </r>
    <r>
      <rPr>
        <i/>
        <sz val="8"/>
        <rFont val="Arial"/>
        <family val="2"/>
      </rPr>
      <t>Orthotomus castaneiceps.</t>
    </r>
    <r>
      <rPr>
        <sz val="8"/>
        <rFont val="Arial"/>
        <family val="2"/>
      </rPr>
      <t>Includes</t>
    </r>
    <r>
      <rPr>
        <i/>
        <sz val="8"/>
        <rFont val="Arial"/>
        <family val="2"/>
      </rPr>
      <t xml:space="preserve"> </t>
    </r>
    <r>
      <rPr>
        <sz val="8"/>
        <rFont val="Arial"/>
        <family val="2"/>
      </rPr>
      <t>subspecies</t>
    </r>
    <r>
      <rPr>
        <i/>
        <sz val="8"/>
        <rFont val="Arial"/>
        <family val="2"/>
      </rPr>
      <t xml:space="preserve"> frontalis </t>
    </r>
    <r>
      <rPr>
        <sz val="8"/>
        <rFont val="Arial"/>
        <family val="2"/>
      </rPr>
      <t>and</t>
    </r>
    <r>
      <rPr>
        <i/>
        <sz val="8"/>
        <rFont val="Arial"/>
        <family val="2"/>
      </rPr>
      <t xml:space="preserve"> mearnsi</t>
    </r>
  </si>
  <si>
    <r>
      <t xml:space="preserve">Includes subspecies </t>
    </r>
    <r>
      <rPr>
        <i/>
        <sz val="8"/>
        <rFont val="Arial"/>
        <family val="2"/>
      </rPr>
      <t>derbianus</t>
    </r>
    <r>
      <rPr>
        <sz val="8"/>
        <rFont val="Arial"/>
        <family val="2"/>
      </rPr>
      <t xml:space="preserve"> and </t>
    </r>
    <r>
      <rPr>
        <i/>
        <sz val="8"/>
        <rFont val="Arial"/>
        <family val="2"/>
      </rPr>
      <t>nilesi</t>
    </r>
  </si>
  <si>
    <r>
      <t xml:space="preserve">KEN: </t>
    </r>
    <r>
      <rPr>
        <i/>
        <sz val="8"/>
        <rFont val="Arial"/>
        <family val="2"/>
      </rPr>
      <t xml:space="preserve">Macronous gularis. </t>
    </r>
    <r>
      <rPr>
        <sz val="8"/>
        <rFont val="Arial"/>
        <family val="2"/>
      </rPr>
      <t>Only subspecies</t>
    </r>
    <r>
      <rPr>
        <i/>
        <sz val="8"/>
        <rFont val="Arial"/>
        <family val="2"/>
      </rPr>
      <t xml:space="preserve"> woodi</t>
    </r>
    <r>
      <rPr>
        <sz val="8"/>
        <rFont val="Arial"/>
        <family val="2"/>
      </rPr>
      <t xml:space="preserve"> occurs in the Philiippines (Palawan and Balabac)</t>
    </r>
  </si>
  <si>
    <r>
      <t xml:space="preserve">Split from </t>
    </r>
    <r>
      <rPr>
        <i/>
        <sz val="8"/>
        <rFont val="Arial"/>
        <family val="2"/>
      </rPr>
      <t xml:space="preserve">Macronus gularis. </t>
    </r>
    <r>
      <rPr>
        <sz val="8"/>
        <rFont val="Arial"/>
        <family val="2"/>
      </rPr>
      <t xml:space="preserve">Only subspecies </t>
    </r>
    <r>
      <rPr>
        <i/>
        <sz val="8"/>
        <rFont val="Arial"/>
        <family val="2"/>
      </rPr>
      <t xml:space="preserve">cagayanensis </t>
    </r>
    <r>
      <rPr>
        <sz val="8"/>
        <rFont val="Arial"/>
        <family val="2"/>
      </rPr>
      <t>occurs in the Philippines (Mapun Island, Tawi Tawi)</t>
    </r>
  </si>
  <si>
    <r>
      <t xml:space="preserve">KEN: </t>
    </r>
    <r>
      <rPr>
        <i/>
        <sz val="8"/>
        <rFont val="Arial"/>
        <family val="2"/>
      </rPr>
      <t>Macronous striaticeps</t>
    </r>
  </si>
  <si>
    <r>
      <t xml:space="preserve">KEN: </t>
    </r>
    <r>
      <rPr>
        <i/>
        <sz val="8"/>
        <rFont val="Arial"/>
        <family val="2"/>
      </rPr>
      <t>Trichastoma cinereiceps</t>
    </r>
  </si>
  <si>
    <r>
      <t>Split from</t>
    </r>
    <r>
      <rPr>
        <i/>
        <sz val="8"/>
        <rFont val="Arial"/>
        <family val="2"/>
      </rPr>
      <t xml:space="preserve"> Stachyris plateni. </t>
    </r>
    <r>
      <rPr>
        <sz val="8"/>
        <rFont val="Arial"/>
        <family val="2"/>
      </rPr>
      <t>Monotypic</t>
    </r>
  </si>
  <si>
    <r>
      <t xml:space="preserve">Split from </t>
    </r>
    <r>
      <rPr>
        <i/>
        <sz val="8"/>
        <rFont val="Arial"/>
        <family val="2"/>
      </rPr>
      <t xml:space="preserve">Sitta frontalis. </t>
    </r>
    <r>
      <rPr>
        <sz val="8"/>
        <rFont val="Arial"/>
        <family val="2"/>
      </rPr>
      <t>Includes subspecies m</t>
    </r>
    <r>
      <rPr>
        <i/>
        <sz val="8"/>
        <rFont val="Arial"/>
        <family val="2"/>
      </rPr>
      <t>esoleuca, isarog, lilacea, apo, zamboanga</t>
    </r>
    <r>
      <rPr>
        <sz val="8"/>
        <rFont val="Arial"/>
        <family val="2"/>
      </rPr>
      <t xml:space="preserve"> and </t>
    </r>
    <r>
      <rPr>
        <i/>
        <sz val="8"/>
        <rFont val="Arial"/>
        <family val="2"/>
      </rPr>
      <t>oenochlamys</t>
    </r>
  </si>
  <si>
    <r>
      <t xml:space="preserve">KEN: </t>
    </r>
    <r>
      <rPr>
        <i/>
        <sz val="8"/>
        <rFont val="Arial"/>
        <family val="2"/>
      </rPr>
      <t>Sturnus sericeus</t>
    </r>
  </si>
  <si>
    <r>
      <t>KEN:</t>
    </r>
    <r>
      <rPr>
        <i/>
        <sz val="8"/>
        <rFont val="Arial"/>
        <family val="2"/>
      </rPr>
      <t xml:space="preserve"> Sturnus cineraceus</t>
    </r>
  </si>
  <si>
    <r>
      <t xml:space="preserve">KEN: </t>
    </r>
    <r>
      <rPr>
        <i/>
        <sz val="8"/>
        <rFont val="Arial"/>
        <family val="2"/>
      </rPr>
      <t>Sturnus philippensis</t>
    </r>
  </si>
  <si>
    <r>
      <t xml:space="preserve">KEN: </t>
    </r>
    <r>
      <rPr>
        <i/>
        <sz val="8"/>
        <rFont val="Arial"/>
        <family val="2"/>
      </rPr>
      <t>Sturnus sinensis</t>
    </r>
  </si>
  <si>
    <r>
      <t xml:space="preserve">KEN: </t>
    </r>
    <r>
      <rPr>
        <i/>
        <sz val="8"/>
        <rFont val="Arial"/>
        <family val="2"/>
      </rPr>
      <t>Zoothera interpres</t>
    </r>
  </si>
  <si>
    <r>
      <t xml:space="preserve">KEN: </t>
    </r>
    <r>
      <rPr>
        <i/>
        <sz val="8"/>
        <rFont val="Arial"/>
        <family val="2"/>
      </rPr>
      <t>Zoothera cinerea</t>
    </r>
  </si>
  <si>
    <r>
      <t xml:space="preserve">Split from </t>
    </r>
    <r>
      <rPr>
        <i/>
        <sz val="8"/>
        <rFont val="Arial"/>
        <family val="2"/>
      </rPr>
      <t>Zoothera dauma.</t>
    </r>
    <r>
      <rPr>
        <sz val="8"/>
        <rFont val="Arial"/>
        <family val="2"/>
      </rPr>
      <t xml:space="preserve">Only subspecies </t>
    </r>
    <r>
      <rPr>
        <i/>
        <sz val="8"/>
        <rFont val="Arial"/>
        <family val="2"/>
      </rPr>
      <t>aurea</t>
    </r>
    <r>
      <rPr>
        <sz val="8"/>
        <rFont val="Arial"/>
        <family val="2"/>
      </rPr>
      <t xml:space="preserve"> recorded in the Philippines</t>
    </r>
  </si>
  <si>
    <r>
      <t xml:space="preserve">Split from </t>
    </r>
    <r>
      <rPr>
        <i/>
        <sz val="8"/>
        <rFont val="Arial"/>
        <family val="2"/>
      </rPr>
      <t xml:space="preserve">Copsychus saularis. </t>
    </r>
    <r>
      <rPr>
        <sz val="8"/>
        <rFont val="Arial"/>
        <family val="2"/>
      </rPr>
      <t>Monotypic</t>
    </r>
  </si>
  <si>
    <r>
      <t>Split from</t>
    </r>
    <r>
      <rPr>
        <i/>
        <sz val="8"/>
        <rFont val="Arial"/>
        <family val="2"/>
      </rPr>
      <t xml:space="preserve"> Cyanoptila cyanomelana.</t>
    </r>
    <r>
      <rPr>
        <sz val="8"/>
        <rFont val="Arial"/>
        <family val="2"/>
      </rPr>
      <t xml:space="preserve"> Monotypic.</t>
    </r>
    <r>
      <rPr>
        <i/>
        <sz val="8"/>
        <rFont val="Arial"/>
        <family val="2"/>
      </rPr>
      <t xml:space="preserve"> </t>
    </r>
    <r>
      <rPr>
        <sz val="8"/>
        <rFont val="Arial"/>
        <family val="2"/>
      </rPr>
      <t xml:space="preserve">Known only from one specimen collected on Luzon and one collected on Palawan. See Dickinson </t>
    </r>
    <r>
      <rPr>
        <i/>
        <sz val="8"/>
        <rFont val="Arial"/>
        <family val="2"/>
      </rPr>
      <t>et al</t>
    </r>
    <r>
      <rPr>
        <sz val="8"/>
        <rFont val="Arial"/>
        <family val="2"/>
      </rPr>
      <t xml:space="preserve"> (1991)</t>
    </r>
  </si>
  <si>
    <r>
      <t>Split from</t>
    </r>
    <r>
      <rPr>
        <i/>
        <sz val="8"/>
        <rFont val="Arial"/>
        <family val="2"/>
      </rPr>
      <t xml:space="preserve"> Ficedula parva.</t>
    </r>
    <r>
      <rPr>
        <sz val="8"/>
        <rFont val="Arial"/>
        <family val="2"/>
      </rPr>
      <t>Monotypic</t>
    </r>
  </si>
  <si>
    <r>
      <t xml:space="preserve">Split from </t>
    </r>
    <r>
      <rPr>
        <i/>
        <sz val="8"/>
        <rFont val="Arial"/>
        <family val="2"/>
      </rPr>
      <t>Ficedula hyperythra</t>
    </r>
  </si>
  <si>
    <r>
      <t xml:space="preserve">First record of one bird in Quezon City, Metro Manila (November 2007) by Agerico de Villa and Ding Carpio. Four other records are either of </t>
    </r>
    <r>
      <rPr>
        <i/>
        <sz val="8"/>
        <rFont val="Arial"/>
        <family val="2"/>
      </rPr>
      <t xml:space="preserve">Saxicola maurus </t>
    </r>
    <r>
      <rPr>
        <sz val="8"/>
        <rFont val="Arial"/>
        <family val="2"/>
      </rPr>
      <t xml:space="preserve">or </t>
    </r>
    <r>
      <rPr>
        <i/>
        <sz val="8"/>
        <rFont val="Arial"/>
        <family val="2"/>
      </rPr>
      <t xml:space="preserve">Saxicola stejnegeri </t>
    </r>
    <r>
      <rPr>
        <sz val="8"/>
        <rFont val="Arial"/>
        <family val="2"/>
      </rPr>
      <t>but documentation does not allow for identification to species level. See Jensen, A.E., Fisher, T. and Hutchinson, R. (2015) FORKTAIL 31: 24–36.</t>
    </r>
  </si>
  <si>
    <r>
      <t xml:space="preserve">Split from </t>
    </r>
    <r>
      <rPr>
        <i/>
        <sz val="8"/>
        <rFont val="Arial"/>
        <family val="2"/>
      </rPr>
      <t>Dicaeum australe.</t>
    </r>
    <r>
      <rPr>
        <sz val="8"/>
        <rFont val="Arial"/>
        <family val="2"/>
      </rPr>
      <t>Monotypic</t>
    </r>
  </si>
  <si>
    <r>
      <t xml:space="preserve">Includes subspecies </t>
    </r>
    <r>
      <rPr>
        <i/>
        <sz val="8"/>
        <rFont val="Arial"/>
        <family val="2"/>
      </rPr>
      <t xml:space="preserve">paraguae, heliolusius, wiglesworthi, iris, chlorigaster </t>
    </r>
    <r>
      <rPr>
        <sz val="8"/>
        <rFont val="Arial"/>
        <family val="2"/>
      </rPr>
      <t>and</t>
    </r>
    <r>
      <rPr>
        <i/>
        <sz val="8"/>
        <rFont val="Arial"/>
        <family val="2"/>
      </rPr>
      <t xml:space="preserve"> cagayansis </t>
    </r>
  </si>
  <si>
    <r>
      <t>Split from</t>
    </r>
    <r>
      <rPr>
        <i/>
        <sz val="8"/>
        <rFont val="Arial"/>
        <family val="2"/>
      </rPr>
      <t xml:space="preserve"> Anthreptes malacensis.</t>
    </r>
    <r>
      <rPr>
        <sz val="8"/>
        <rFont val="Arial"/>
        <family val="2"/>
      </rPr>
      <t>Includes</t>
    </r>
    <r>
      <rPr>
        <i/>
        <sz val="8"/>
        <rFont val="Arial"/>
        <family val="2"/>
      </rPr>
      <t xml:space="preserve"> </t>
    </r>
    <r>
      <rPr>
        <sz val="8"/>
        <rFont val="Arial"/>
        <family val="2"/>
      </rPr>
      <t xml:space="preserve">subspecies </t>
    </r>
    <r>
      <rPr>
        <i/>
        <sz val="8"/>
        <rFont val="Arial"/>
        <family val="2"/>
      </rPr>
      <t>birgitae</t>
    </r>
    <r>
      <rPr>
        <sz val="8"/>
        <rFont val="Arial"/>
        <family val="2"/>
      </rPr>
      <t xml:space="preserve"> and</t>
    </r>
    <r>
      <rPr>
        <i/>
        <sz val="8"/>
        <rFont val="Arial"/>
        <family val="2"/>
      </rPr>
      <t xml:space="preserve"> griseigularis</t>
    </r>
  </si>
  <si>
    <r>
      <t xml:space="preserve">KEN: </t>
    </r>
    <r>
      <rPr>
        <i/>
        <sz val="8"/>
        <rFont val="Arial"/>
        <family val="2"/>
      </rPr>
      <t>Nectarinia calcostetha</t>
    </r>
  </si>
  <si>
    <r>
      <t xml:space="preserve">KEN: </t>
    </r>
    <r>
      <rPr>
        <i/>
        <sz val="8"/>
        <rFont val="Arial"/>
        <family val="2"/>
      </rPr>
      <t>Nectarinia jugularis</t>
    </r>
  </si>
  <si>
    <r>
      <t xml:space="preserve">KEN: </t>
    </r>
    <r>
      <rPr>
        <i/>
        <sz val="8"/>
        <rFont val="Arial"/>
        <family val="2"/>
      </rPr>
      <t>Aethopyga primigenius</t>
    </r>
  </si>
  <si>
    <r>
      <t xml:space="preserve">Now monotypic following split of </t>
    </r>
    <r>
      <rPr>
        <i/>
        <sz val="8"/>
        <rFont val="Arial"/>
        <family val="2"/>
      </rPr>
      <t>Aethopyga guamarasensis</t>
    </r>
  </si>
  <si>
    <r>
      <t xml:space="preserve">Split from </t>
    </r>
    <r>
      <rPr>
        <i/>
        <sz val="8"/>
        <rFont val="Arial"/>
        <family val="2"/>
      </rPr>
      <t xml:space="preserve">Aethopyga flagrans. </t>
    </r>
    <r>
      <rPr>
        <sz val="8"/>
        <rFont val="Arial"/>
        <family val="2"/>
      </rPr>
      <t xml:space="preserve">Includes subspecies </t>
    </r>
    <r>
      <rPr>
        <i/>
        <sz val="8"/>
        <rFont val="Arial"/>
        <family val="2"/>
      </rPr>
      <t>guimarasensis</t>
    </r>
    <r>
      <rPr>
        <sz val="8"/>
        <rFont val="Arial"/>
        <family val="2"/>
      </rPr>
      <t xml:space="preserve"> and </t>
    </r>
    <r>
      <rPr>
        <i/>
        <sz val="8"/>
        <rFont val="Arial"/>
        <family val="2"/>
      </rPr>
      <t>daphoenonota</t>
    </r>
  </si>
  <si>
    <r>
      <t xml:space="preserve">Now monotypic following split of </t>
    </r>
    <r>
      <rPr>
        <i/>
        <sz val="8"/>
        <rFont val="Arial"/>
        <family val="2"/>
      </rPr>
      <t xml:space="preserve">Aethopyga jefferyi </t>
    </r>
    <r>
      <rPr>
        <sz val="8"/>
        <rFont val="Arial"/>
        <family val="2"/>
      </rPr>
      <t xml:space="preserve">and </t>
    </r>
    <r>
      <rPr>
        <i/>
        <sz val="8"/>
        <rFont val="Arial"/>
        <family val="2"/>
      </rPr>
      <t>Aethopyga</t>
    </r>
    <r>
      <rPr>
        <sz val="8"/>
        <rFont val="Arial"/>
        <family val="2"/>
      </rPr>
      <t xml:space="preserve"> </t>
    </r>
    <r>
      <rPr>
        <i/>
        <sz val="8"/>
        <rFont val="Arial"/>
        <family val="2"/>
      </rPr>
      <t>decorosa</t>
    </r>
  </si>
  <si>
    <r>
      <t xml:space="preserve">Split from </t>
    </r>
    <r>
      <rPr>
        <i/>
        <sz val="8"/>
        <rFont val="Arial"/>
        <family val="2"/>
      </rPr>
      <t>Aethopyga pulcherrima.</t>
    </r>
    <r>
      <rPr>
        <sz val="8"/>
        <rFont val="Arial"/>
        <family val="2"/>
      </rPr>
      <t xml:space="preserve"> Monotypic</t>
    </r>
  </si>
  <si>
    <r>
      <t xml:space="preserve">Split from </t>
    </r>
    <r>
      <rPr>
        <i/>
        <sz val="8"/>
        <rFont val="Arial"/>
        <family val="2"/>
      </rPr>
      <t xml:space="preserve">Aethopyga shelleyi. </t>
    </r>
    <r>
      <rPr>
        <sz val="8"/>
        <rFont val="Arial"/>
        <family val="2"/>
      </rPr>
      <t xml:space="preserve">Includes subspecies </t>
    </r>
    <r>
      <rPr>
        <i/>
        <sz val="8"/>
        <rFont val="Arial"/>
        <family val="2"/>
      </rPr>
      <t xml:space="preserve">flavipectus, minuta, rubrinota, bella, bonita </t>
    </r>
    <r>
      <rPr>
        <sz val="8"/>
        <rFont val="Arial"/>
        <family val="2"/>
      </rPr>
      <t xml:space="preserve">and </t>
    </r>
    <r>
      <rPr>
        <i/>
        <sz val="8"/>
        <rFont val="Arial"/>
        <family val="2"/>
      </rPr>
      <t>arolasi</t>
    </r>
  </si>
  <si>
    <r>
      <t xml:space="preserve">Split from </t>
    </r>
    <r>
      <rPr>
        <i/>
        <sz val="8"/>
        <rFont val="Arial"/>
        <family val="2"/>
      </rPr>
      <t xml:space="preserve">Aethopyga siparaja. </t>
    </r>
    <r>
      <rPr>
        <sz val="8"/>
        <rFont val="Arial"/>
        <family val="2"/>
      </rPr>
      <t>Monotypic</t>
    </r>
  </si>
  <si>
    <r>
      <t xml:space="preserve">Split from </t>
    </r>
    <r>
      <rPr>
        <i/>
        <sz val="8"/>
        <rFont val="Arial"/>
        <family val="2"/>
      </rPr>
      <t>Arachnothera</t>
    </r>
    <r>
      <rPr>
        <sz val="8"/>
        <rFont val="Arial"/>
        <family val="2"/>
      </rPr>
      <t xml:space="preserve"> </t>
    </r>
    <r>
      <rPr>
        <i/>
        <sz val="8"/>
        <rFont val="Arial"/>
        <family val="2"/>
      </rPr>
      <t>longirostra.</t>
    </r>
    <r>
      <rPr>
        <sz val="8"/>
        <rFont val="Arial"/>
        <family val="2"/>
      </rPr>
      <t xml:space="preserve"> Includes subspecies</t>
    </r>
    <r>
      <rPr>
        <i/>
        <sz val="8"/>
        <rFont val="Arial"/>
        <family val="2"/>
      </rPr>
      <t xml:space="preserve"> randi</t>
    </r>
  </si>
  <si>
    <r>
      <t xml:space="preserve">Split from </t>
    </r>
    <r>
      <rPr>
        <i/>
        <sz val="8"/>
        <rFont val="Arial"/>
        <family val="2"/>
      </rPr>
      <t>Arachnothera</t>
    </r>
    <r>
      <rPr>
        <sz val="8"/>
        <rFont val="Arial"/>
        <family val="2"/>
      </rPr>
      <t xml:space="preserve"> </t>
    </r>
    <r>
      <rPr>
        <i/>
        <sz val="8"/>
        <rFont val="Arial"/>
        <family val="2"/>
      </rPr>
      <t xml:space="preserve">longirostra. </t>
    </r>
    <r>
      <rPr>
        <sz val="8"/>
        <rFont val="Arial"/>
        <family val="2"/>
      </rPr>
      <t>Monotypic</t>
    </r>
  </si>
  <si>
    <r>
      <t xml:space="preserve">Split from </t>
    </r>
    <r>
      <rPr>
        <i/>
        <sz val="8"/>
        <rFont val="Arial"/>
        <family val="2"/>
      </rPr>
      <t xml:space="preserve">Lonchura malacca. </t>
    </r>
    <r>
      <rPr>
        <sz val="8"/>
        <rFont val="Arial"/>
        <family val="2"/>
      </rPr>
      <t>Subspecies</t>
    </r>
    <r>
      <rPr>
        <i/>
        <sz val="8"/>
        <rFont val="Arial"/>
        <family val="2"/>
      </rPr>
      <t xml:space="preserve"> formosana </t>
    </r>
    <r>
      <rPr>
        <sz val="8"/>
        <rFont val="Arial"/>
        <family val="2"/>
      </rPr>
      <t xml:space="preserve">and </t>
    </r>
    <r>
      <rPr>
        <i/>
        <sz val="8"/>
        <rFont val="Arial"/>
        <family val="2"/>
      </rPr>
      <t xml:space="preserve">jagori </t>
    </r>
    <r>
      <rPr>
        <sz val="8"/>
        <rFont val="Arial"/>
        <family val="2"/>
      </rPr>
      <t>recorded in the Philippines</t>
    </r>
  </si>
  <si>
    <r>
      <t xml:space="preserve">Introduced in the Philippines. KEN: </t>
    </r>
    <r>
      <rPr>
        <i/>
        <sz val="8"/>
        <rFont val="Arial"/>
        <family val="2"/>
      </rPr>
      <t>Padda  oryzivora</t>
    </r>
  </si>
  <si>
    <r>
      <t xml:space="preserve">Split from </t>
    </r>
    <r>
      <rPr>
        <i/>
        <sz val="8"/>
        <rFont val="Arial"/>
        <family val="2"/>
      </rPr>
      <t xml:space="preserve">Motacilla flava. </t>
    </r>
    <r>
      <rPr>
        <sz val="8"/>
        <rFont val="Arial"/>
        <family val="2"/>
      </rPr>
      <t>Subspecies</t>
    </r>
    <r>
      <rPr>
        <i/>
        <sz val="8"/>
        <rFont val="Arial"/>
        <family val="2"/>
      </rPr>
      <t xml:space="preserve"> tschutschensis, macronyx and taivana </t>
    </r>
    <r>
      <rPr>
        <sz val="8"/>
        <rFont val="Arial"/>
        <family val="2"/>
      </rPr>
      <t xml:space="preserve">recorded in the Philippines </t>
    </r>
  </si>
  <si>
    <r>
      <t xml:space="preserve">Subspecies </t>
    </r>
    <r>
      <rPr>
        <i/>
        <sz val="8"/>
        <rFont val="Arial"/>
        <family val="2"/>
      </rPr>
      <t xml:space="preserve">baicalensis,ocularis,lugens </t>
    </r>
    <r>
      <rPr>
        <sz val="8"/>
        <rFont val="Arial"/>
        <family val="2"/>
      </rPr>
      <t>and</t>
    </r>
    <r>
      <rPr>
        <i/>
        <sz val="8"/>
        <rFont val="Arial"/>
        <family val="2"/>
      </rPr>
      <t xml:space="preserve"> leucopsis</t>
    </r>
    <r>
      <rPr>
        <sz val="8"/>
        <rFont val="Arial"/>
        <family val="2"/>
      </rPr>
      <t xml:space="preserve"> occur in the Philippines</t>
    </r>
  </si>
  <si>
    <r>
      <t xml:space="preserve">Split from </t>
    </r>
    <r>
      <rPr>
        <i/>
        <sz val="8"/>
        <rFont val="Arial"/>
        <family val="2"/>
      </rPr>
      <t>Anthus novaseelandiae.</t>
    </r>
    <r>
      <rPr>
        <sz val="8"/>
        <rFont val="Arial"/>
        <family val="2"/>
      </rPr>
      <t>Subspecies</t>
    </r>
    <r>
      <rPr>
        <i/>
        <sz val="8"/>
        <rFont val="Arial"/>
        <family val="2"/>
      </rPr>
      <t xml:space="preserve"> lugubris</t>
    </r>
    <r>
      <rPr>
        <sz val="8"/>
        <rFont val="Arial"/>
        <family val="2"/>
      </rPr>
      <t xml:space="preserve"> occurs in the Philippines</t>
    </r>
  </si>
  <si>
    <r>
      <t xml:space="preserve">KEN: </t>
    </r>
    <r>
      <rPr>
        <i/>
        <sz val="8"/>
        <rFont val="Arial"/>
        <family val="2"/>
      </rPr>
      <t>Serinus estherae</t>
    </r>
  </si>
  <si>
    <r>
      <t xml:space="preserve">KEN: </t>
    </r>
    <r>
      <rPr>
        <i/>
        <sz val="8"/>
        <rFont val="Arial"/>
        <family val="2"/>
      </rPr>
      <t>Carduelis spinus</t>
    </r>
  </si>
  <si>
    <r>
      <rPr>
        <sz val="8"/>
        <rFont val="Arial"/>
        <family val="2"/>
      </rPr>
      <t xml:space="preserve">KEN: </t>
    </r>
    <r>
      <rPr>
        <i/>
        <sz val="8"/>
        <rFont val="Arial"/>
        <family val="2"/>
      </rPr>
      <t>Ichthyophaga ichthyaetus</t>
    </r>
  </si>
  <si>
    <r>
      <t xml:space="preserve">Only subspecies </t>
    </r>
    <r>
      <rPr>
        <i/>
        <sz val="8"/>
        <rFont val="Arial"/>
        <family val="2"/>
      </rPr>
      <t xml:space="preserve">palawana </t>
    </r>
    <r>
      <rPr>
        <sz val="8"/>
        <rFont val="Arial"/>
        <family val="2"/>
      </rPr>
      <t>in the Philippines (Palawan)</t>
    </r>
  </si>
  <si>
    <t>Family English</t>
  </si>
  <si>
    <t>Family Scientific</t>
  </si>
  <si>
    <t>Scientific Name</t>
  </si>
  <si>
    <t>Range</t>
  </si>
  <si>
    <t>Endemicity</t>
  </si>
  <si>
    <t>Conservation Status IUCN</t>
  </si>
  <si>
    <t>Notes</t>
  </si>
  <si>
    <t>#</t>
  </si>
  <si>
    <t>Resident</t>
  </si>
  <si>
    <t>Migrant</t>
  </si>
  <si>
    <t>Endemic</t>
  </si>
  <si>
    <t>Near Endemic</t>
  </si>
  <si>
    <t>Accidental</t>
  </si>
  <si>
    <t>Status unknown</t>
  </si>
  <si>
    <t>Residents and Migrants</t>
  </si>
  <si>
    <t>Extirpated</t>
  </si>
  <si>
    <t>Birds with resident as well as migrant populations</t>
  </si>
  <si>
    <t>Birds that have been extirpated</t>
  </si>
  <si>
    <t>Residents that do not migrate</t>
  </si>
  <si>
    <t>Residents that are endemic</t>
  </si>
  <si>
    <t>Residents that are near-endemic</t>
  </si>
  <si>
    <t>Residents that perhaps also migrate</t>
  </si>
  <si>
    <t>Migrants that do not stay year-round</t>
  </si>
  <si>
    <t>Migrants that have been recorded less then 20 times</t>
  </si>
  <si>
    <t>Migrants that perhaps also have resident populations</t>
  </si>
  <si>
    <t>Birds of which the status is unknown</t>
  </si>
  <si>
    <t>Birds with resident populations in the Philippines</t>
  </si>
  <si>
    <t>Migratory birds recorded in the Philippines</t>
  </si>
  <si>
    <t>Total</t>
  </si>
  <si>
    <t>Subtotal</t>
  </si>
  <si>
    <t>Conservation Status</t>
  </si>
  <si>
    <t>DENR</t>
  </si>
  <si>
    <t>Data Deficient</t>
  </si>
  <si>
    <t>Vulnerable</t>
  </si>
  <si>
    <t>Endangered</t>
  </si>
  <si>
    <t>Critically Endangered</t>
  </si>
  <si>
    <t>Not Evaluated</t>
  </si>
  <si>
    <t>R (M?)</t>
  </si>
  <si>
    <t>M (R?)</t>
  </si>
  <si>
    <r>
      <t xml:space="preserve"> </t>
    </r>
    <r>
      <rPr>
        <b/>
        <sz val="10"/>
        <color indexed="8"/>
        <rFont val="Arial"/>
        <family val="2"/>
      </rPr>
      <t xml:space="preserve">Phaethontidae </t>
    </r>
  </si>
  <si>
    <r>
      <t xml:space="preserve">Round, P.D. and  Fisher, T.H. (2009). Records of Black-browed Reed Warbler </t>
    </r>
    <r>
      <rPr>
        <i/>
        <sz val="8"/>
        <rFont val="Arial"/>
        <family val="2"/>
      </rPr>
      <t>Acrocephalus bistrigiceps</t>
    </r>
    <r>
      <rPr>
        <sz val="8"/>
        <rFont val="Arial"/>
        <family val="2"/>
      </rPr>
      <t xml:space="preserve"> from Luzon, Philippines. </t>
    </r>
    <r>
      <rPr>
        <i/>
        <sz val="8"/>
        <rFont val="Arial"/>
        <family val="2"/>
      </rPr>
      <t>Forktail</t>
    </r>
    <r>
      <rPr>
        <sz val="8"/>
        <rFont val="Arial"/>
        <family val="2"/>
      </rPr>
      <t xml:space="preserve"> 25: 159-160. </t>
    </r>
  </si>
  <si>
    <t>OTS</t>
  </si>
  <si>
    <t>Number of species</t>
  </si>
  <si>
    <t>Number of introduced species</t>
  </si>
  <si>
    <t>Number of endemic species</t>
  </si>
  <si>
    <t>Near Threatened / Other Threatened Species</t>
  </si>
  <si>
    <t xml:space="preserve">Not Evaluated </t>
  </si>
  <si>
    <t>Number of threatened species</t>
  </si>
  <si>
    <t>I</t>
  </si>
  <si>
    <t xml:space="preserve">Japanese/Malayan Night-Heron </t>
  </si>
  <si>
    <t>Gorsachius goisagi/melanolophus</t>
  </si>
  <si>
    <t xml:space="preserve">Cattle Egret (Eastern) </t>
  </si>
  <si>
    <t>Bubulcus ibis coromandus</t>
  </si>
  <si>
    <t>Pernis celebensis steerei</t>
  </si>
  <si>
    <t xml:space="preserve">Luzon Rail </t>
  </si>
  <si>
    <t>Lewinia mirifica</t>
  </si>
  <si>
    <t xml:space="preserve">Herring Gull (Vega) </t>
  </si>
  <si>
    <t>Larus argentatus vegae</t>
  </si>
  <si>
    <r>
      <t xml:space="preserve">Brush Cuckoo (Rusty-breasted) </t>
    </r>
    <r>
      <rPr>
        <i/>
        <sz val="8"/>
        <color indexed="8"/>
        <rFont val="Arial"/>
        <family val="2"/>
      </rPr>
      <t/>
    </r>
  </si>
  <si>
    <t>Cacomantis variolosus [sepulcralis Group]</t>
  </si>
  <si>
    <t xml:space="preserve">Mountain Leaf Warbler </t>
  </si>
  <si>
    <t>Phylloscopus trivirgatus</t>
  </si>
  <si>
    <t xml:space="preserve">Luzon Redstart </t>
  </si>
  <si>
    <t>Phoenicurus bicolor</t>
  </si>
  <si>
    <t xml:space="preserve">Siberian Stonechat (Stejneger's) </t>
  </si>
  <si>
    <t>Saxicola maurus stejnegeri</t>
  </si>
  <si>
    <t xml:space="preserve">Thick-billed Flowerpecker </t>
  </si>
  <si>
    <t>Dicaeum agile aeruginosum</t>
  </si>
  <si>
    <t>Split from Collocalia esculenta</t>
  </si>
  <si>
    <t>NT/OTS</t>
  </si>
  <si>
    <t>Near Threatened/Other Threatened Species</t>
  </si>
  <si>
    <t>Least Concern / Other Wildlife Species</t>
  </si>
  <si>
    <t>LC/OWS</t>
  </si>
  <si>
    <t>Perdix dauurica</t>
  </si>
  <si>
    <t>Pelecanus conspicillatus</t>
  </si>
  <si>
    <t xml:space="preserve">Romblon Boobook </t>
  </si>
  <si>
    <t>Ninox spilonotus</t>
  </si>
  <si>
    <t>Phyllergates cucullatus</t>
  </si>
  <si>
    <t>Review required</t>
  </si>
  <si>
    <t>√</t>
  </si>
  <si>
    <t>Common Name English</t>
  </si>
  <si>
    <t>Common name in Kennedy (if different)</t>
  </si>
  <si>
    <t>Common Name in Clements/eBird (if different)</t>
  </si>
  <si>
    <t>Scientific Name in Clements/eBird (if different)</t>
  </si>
  <si>
    <t>Conservation Status DENR</t>
  </si>
  <si>
    <r>
      <t xml:space="preserve">Barred Honey-buzzard </t>
    </r>
    <r>
      <rPr>
        <i/>
        <sz val="8"/>
        <rFont val="Arial"/>
        <family val="2"/>
      </rPr>
      <t xml:space="preserve"> </t>
    </r>
  </si>
  <si>
    <t>Residents that were introduced to the Philippines</t>
  </si>
  <si>
    <t>I                 Introduced</t>
  </si>
  <si>
    <t>OTS            Other Threatened Species</t>
  </si>
  <si>
    <t>OWS           Other Wildlife Species</t>
  </si>
  <si>
    <t>Aythya nyroca</t>
  </si>
  <si>
    <t>Ferruginous Duck</t>
  </si>
  <si>
    <t>Residence Status</t>
  </si>
  <si>
    <t>RESIDENCE STATUS</t>
  </si>
  <si>
    <t>Key:</t>
  </si>
  <si>
    <r>
      <rPr>
        <b/>
        <sz val="8"/>
        <rFont val="Arial"/>
        <family val="2"/>
      </rPr>
      <t>Bold</t>
    </r>
    <r>
      <rPr>
        <sz val="8"/>
        <rFont val="Arial"/>
        <family val="2"/>
      </rPr>
      <t xml:space="preserve">           Endemic. </t>
    </r>
  </si>
  <si>
    <r>
      <rPr>
        <sz val="8"/>
        <color rgb="FFFF0000"/>
        <rFont val="Arial"/>
        <family val="2"/>
      </rPr>
      <t xml:space="preserve">Red             </t>
    </r>
    <r>
      <rPr>
        <sz val="8"/>
        <rFont val="Arial"/>
        <family val="2"/>
      </rPr>
      <t xml:space="preserve">Introduced species. </t>
    </r>
  </si>
  <si>
    <t>Summary:</t>
  </si>
  <si>
    <t>5 Feb 2017: One observation at Hinactacan, Lapaz,  Iiloilo, Panya by Rachel Casio and Melba Salditos, DENR Region 6</t>
  </si>
  <si>
    <t>16 - 21 December 2017: One individual in Candaba Marsh, Pampanga, found by Robert Hutchinson</t>
  </si>
  <si>
    <t>First documented breeding record from Baras Bird Sanctuary, Sultan Kudarat (1996). In the Metro Manila area first found breeding in Paranaque (2003) and in Valenzuela where there is an old  breeding colony (established before 2003). Has since spread across the country and breeds e.g. on Luzon. in Bulacan, Pampanga and Pangasinan</t>
  </si>
  <si>
    <t>12 May 2017: First Philippines breeding record Baras Bird Sanctuary, Sultan Kudarat recorded by Felix Servita, andAdrian and Trinket Constantino</t>
  </si>
  <si>
    <t>Extirpated as breeding species in the Philippines since 1995.  Since then one sub-adult  bird off Babuyan Islands, Cagayan (2003) and since 11 May 2016  one adult male has been present Bird (North) Islet  in Tubbataha Reefs Natural Park. See Jensen, A.E., Songco, A.M. and Pagliawan, M.R. (2016).</t>
  </si>
  <si>
    <t>First record of one immature bird, off the coast of Aparri, Cagayan, Luzon (April 2014) by Shotaro Nakagun. Since then more records</t>
  </si>
  <si>
    <t>First record of one adult off the coast of Camiguin Norte Island, Babuyan Islands, Cagayan, Luzon (March 2011). Since then more records</t>
  </si>
  <si>
    <t>Introduced. Free-living population of domestic form, e.g. in Metro Manila, Cebu City and Davao City. In Metro Manila substantial population increase</t>
  </si>
  <si>
    <t>14 February 2017: First record from Mahatao, Batanes by Bob Natural.</t>
  </si>
  <si>
    <t>First record of one individual at Basco, Batanes (March 2013) by Val Borja. See Jensen, A.E., Fisher, T. and Hutchinson, R. (2015) FORKTAIL 31: 24–36.</t>
  </si>
  <si>
    <t>First record on Batan Island, Batanes (November 1994) by Timothy Fisher. Since then five records. See Jensen, A.E., Fisher, T. and Hutchinson, R. (2015) FORKTAIL 31: 24–36. Since this paper was published, there are more records</t>
  </si>
  <si>
    <r>
      <rPr>
        <sz val="8"/>
        <color indexed="12"/>
        <rFont val="Arial"/>
        <family val="2"/>
      </rPr>
      <t>Blue</t>
    </r>
    <r>
      <rPr>
        <sz val="8"/>
        <rFont val="Arial"/>
        <family val="2"/>
      </rPr>
      <t xml:space="preserve">            New country records or newly discovered species not in Kennedy</t>
    </r>
    <r>
      <rPr>
        <i/>
        <sz val="8"/>
        <rFont val="Arial"/>
        <family val="2"/>
      </rPr>
      <t xml:space="preserve"> et al </t>
    </r>
    <r>
      <rPr>
        <sz val="8"/>
        <rFont val="Arial"/>
        <family val="2"/>
      </rPr>
      <t>2000 (see tab 'Data' for alternative names)</t>
    </r>
  </si>
  <si>
    <r>
      <rPr>
        <u/>
        <sz val="8"/>
        <rFont val="Arial"/>
        <family val="2"/>
      </rPr>
      <t>Underlined</t>
    </r>
    <r>
      <rPr>
        <sz val="8"/>
        <rFont val="Arial"/>
        <family val="2"/>
      </rPr>
      <t xml:space="preserve">  Species whose records require review by the WBCP Rarities Committee</t>
    </r>
  </si>
  <si>
    <r>
      <t xml:space="preserve">DENR 2018 status pending publication of DAO and based on Gonzalez et al (2018) </t>
    </r>
    <r>
      <rPr>
        <i/>
        <sz val="8"/>
        <rFont val="Arial"/>
        <family val="2"/>
      </rPr>
      <t>in prep</t>
    </r>
  </si>
  <si>
    <t>Taxonomic treatment follows Gill F &amp; D Donsker (Eds) 2018. IOC World Bird List (v 8.1)</t>
  </si>
  <si>
    <t>IUCN 2017. The IUCN Red List of Threatened Species. Version 2017-3. &lt;http://www.iucnredlist.org&gt;. Downloaded on 05 December 2017.</t>
  </si>
  <si>
    <r>
      <t xml:space="preserve">Gonzales, J.C.T et al (2018). Developing an updated national list of threatened Philippine terrestrial fauna. </t>
    </r>
    <r>
      <rPr>
        <i/>
        <sz val="8"/>
        <rFont val="Arial"/>
        <family val="2"/>
      </rPr>
      <t>in prep</t>
    </r>
  </si>
  <si>
    <r>
      <t xml:space="preserve">As of 1 Feb 2018  </t>
    </r>
    <r>
      <rPr>
        <sz val="10"/>
        <rFont val="Arial"/>
        <family val="2"/>
      </rPr>
      <t>© Wild Bird Club of the Philippines. Citation: Wild Bird Club of the Philippines - Checklist of Birds of the Philippines 2018</t>
    </r>
  </si>
  <si>
    <t>Rufous-backed Dwarf-Kingfisher</t>
  </si>
  <si>
    <t>Ceyx rufidorsa</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</si>
</sst>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8"/>
      <color indexed="8"/>
      <name val="Arial"/>
      <family val="2"/>
    </font>
    <font>
      <b/>
      <sz val="10"/>
      <name val="Arial"/>
      <family val="2"/>
    </font>
    <font>
      <sz val="10"/>
      <name val="Arial"/>
      <family val="2"/>
    </font>
    <font>
      <sz val="10"/>
      <color indexed="8"/>
      <name val="Arial"/>
      <family val="2"/>
    </font>
    <font>
      <b/>
      <sz val="9"/>
      <color indexed="8"/>
      <name val="Arial"/>
      <family val="2"/>
    </font>
    <font>
      <sz val="8"/>
      <name val="Arial"/>
      <family val="2"/>
    </font>
    <font>
      <b/>
      <sz val="9"/>
      <name val="Arial"/>
      <family val="2"/>
    </font>
    <font>
      <sz val="10"/>
      <name val="Arial"/>
      <family val="1"/>
      <charset val="1"/>
    </font>
    <font>
      <i/>
      <sz val="8"/>
      <name val="Arial"/>
      <family val="2"/>
    </font>
    <font>
      <sz val="8"/>
      <color rgb="FF0070C0"/>
      <name val="Arial"/>
      <family val="2"/>
    </font>
    <font>
      <i/>
      <sz val="8"/>
      <color rgb="FF0070C0"/>
      <name val="Arial"/>
      <family val="2"/>
    </font>
    <font>
      <sz val="8"/>
      <color indexed="30"/>
      <name val="Arial"/>
      <family val="2"/>
    </font>
    <font>
      <i/>
      <sz val="8"/>
      <color indexed="30"/>
      <name val="Arial"/>
      <family val="2"/>
    </font>
    <font>
      <sz val="8"/>
      <color theme="1"/>
      <name val="Arial"/>
      <family val="2"/>
    </font>
    <font>
      <sz val="10"/>
      <color indexed="30"/>
      <name val="Arial"/>
      <family val="2"/>
    </font>
    <font>
      <sz val="8"/>
      <color rgb="FF222222"/>
      <name val="Arial"/>
      <family val="2"/>
    </font>
    <font>
      <i/>
      <sz val="8"/>
      <name val="Arial"/>
      <family val="3"/>
    </font>
    <font>
      <b/>
      <sz val="8"/>
      <name val="Arial"/>
      <family val="2"/>
    </font>
    <font>
      <i/>
      <sz val="8"/>
      <color indexed="8"/>
      <name val="Arial"/>
      <family val="2"/>
    </font>
    <font>
      <u/>
      <sz val="8"/>
      <name val="Arial"/>
      <family val="2"/>
    </font>
    <font>
      <sz val="8"/>
      <color indexed="10"/>
      <name val="Arial"/>
      <family val="2"/>
    </font>
    <font>
      <i/>
      <sz val="8"/>
      <color indexed="10"/>
      <name val="Arial"/>
      <family val="2"/>
    </font>
    <font>
      <sz val="10"/>
      <color indexed="8"/>
      <name val="Arial"/>
      <family val="2"/>
      <charset val="1"/>
    </font>
    <font>
      <b/>
      <sz val="8"/>
      <color indexed="30"/>
      <name val="Arial"/>
      <family val="2"/>
    </font>
    <font>
      <b/>
      <i/>
      <sz val="8"/>
      <color indexed="30"/>
      <name val="Arial"/>
      <family val="2"/>
    </font>
    <font>
      <b/>
      <sz val="8"/>
      <color indexed="8"/>
      <name val="Arial"/>
      <family val="2"/>
    </font>
    <font>
      <b/>
      <sz val="10"/>
      <color theme="1"/>
      <name val="Arial"/>
      <family val="2"/>
    </font>
    <font>
      <i/>
      <sz val="8"/>
      <color rgb="FF000000"/>
      <name val="Arial"/>
      <family val="2"/>
    </font>
    <font>
      <b/>
      <sz val="8"/>
      <color rgb="FF0070C0"/>
      <name val="Arial"/>
      <family val="2"/>
    </font>
    <font>
      <b/>
      <sz val="8"/>
      <color theme="1"/>
      <name val="Arial"/>
      <family val="2"/>
    </font>
    <font>
      <sz val="10"/>
      <color indexed="10"/>
      <name val="Arial"/>
      <family val="2"/>
    </font>
    <font>
      <b/>
      <sz val="8"/>
      <color indexed="53"/>
      <name val="Arial"/>
      <family val="2"/>
    </font>
    <font>
      <b/>
      <i/>
      <sz val="8"/>
      <color indexed="53"/>
      <name val="Arial"/>
      <family val="2"/>
    </font>
    <font>
      <sz val="8"/>
      <color indexed="29"/>
      <name val="Arial"/>
      <family val="2"/>
    </font>
    <font>
      <sz val="8"/>
      <color theme="8"/>
      <name val="Arial"/>
      <family val="2"/>
    </font>
    <font>
      <b/>
      <sz val="11"/>
      <color theme="1"/>
      <name val="Calibri"/>
      <family val="2"/>
      <scheme val="minor"/>
    </font>
    <font>
      <sz val="9"/>
      <color indexed="8"/>
      <name val="Arial"/>
      <family val="2"/>
    </font>
    <font>
      <sz val="11"/>
      <color theme="1"/>
      <name val="Arial"/>
      <family val="2"/>
    </font>
    <font>
      <i/>
      <sz val="8"/>
      <color theme="8"/>
      <name val="Arial"/>
      <family val="2"/>
    </font>
    <font>
      <sz val="9"/>
      <name val="Arial"/>
      <family val="2"/>
    </font>
    <font>
      <i/>
      <sz val="11"/>
      <color theme="1"/>
      <name val="Calibri"/>
      <family val="2"/>
      <scheme val="minor"/>
    </font>
    <font>
      <sz val="12"/>
      <color indexed="8"/>
      <name val="Arial"/>
      <family val="2"/>
    </font>
    <font>
      <b/>
      <sz val="12"/>
      <name val="Arial"/>
      <family val="2"/>
    </font>
    <font>
      <sz val="12"/>
      <name val="Arial"/>
      <family val="2"/>
    </font>
    <font>
      <i/>
      <sz val="9"/>
      <name val="Arial"/>
      <family val="2"/>
    </font>
    <font>
      <i/>
      <sz val="10"/>
      <color indexed="8"/>
      <name val="Arial"/>
      <family val="2"/>
    </font>
    <font>
      <b/>
      <sz val="10"/>
      <color indexed="8"/>
      <name val="Arial"/>
      <family val="2"/>
    </font>
    <font>
      <sz val="9"/>
      <color indexed="29"/>
      <name val="Arial"/>
      <family val="2"/>
    </font>
    <font>
      <u/>
      <sz val="8"/>
      <color theme="8"/>
      <name val="Arial"/>
      <family val="2"/>
    </font>
    <font>
      <u/>
      <sz val="8"/>
      <color indexed="30"/>
      <name val="Arial"/>
      <family val="2"/>
    </font>
    <font>
      <u/>
      <sz val="8"/>
      <color rgb="FF0070C0"/>
      <name val="Arial"/>
      <family val="2"/>
    </font>
    <font>
      <u/>
      <sz val="8"/>
      <color indexed="8"/>
      <name val="Arial"/>
      <family val="2"/>
    </font>
    <font>
      <b/>
      <u/>
      <sz val="8"/>
      <color indexed="8"/>
      <name val="Arial"/>
      <family val="2"/>
    </font>
    <font>
      <b/>
      <u/>
      <sz val="8"/>
      <name val="Arial"/>
      <family val="2"/>
    </font>
    <font>
      <i/>
      <sz val="8"/>
      <color rgb="FFFF0000"/>
      <name val="Arial"/>
      <family val="2"/>
    </font>
    <font>
      <sz val="8"/>
      <color rgb="FFFF0000"/>
      <name val="Arial"/>
      <family val="2"/>
    </font>
    <font>
      <sz val="8"/>
      <color indexed="12"/>
      <name val="Arial"/>
      <family val="2"/>
    </font>
  </fonts>
  <fills count="4">
    <fill>
      <patternFill patternType="none"/>
    </fill>
    <fill>
      <patternFill patternType="gray125"/>
    </fill>
    <fill>
      <patternFill patternType="solid">
        <fgColor theme="2"/>
        <bgColor indexed="64"/>
      </patternFill>
    </fill>
    <fill>
      <patternFill patternType="solid">
        <fgColor theme="2" tint="-0.249977111117893"/>
        <bgColor indexed="64"/>
      </patternFill>
    </fill>
  </fills>
  <borders count="15">
    <border>
      <left/>
      <right/>
      <top/>
      <bottom/>
      <diagonal/>
    </border>
    <border>
      <left/>
      <right/>
      <top/>
      <bottom style="thin">
        <color indexed="64"/>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right/>
      <top/>
      <bottom style="medium">
        <color indexed="64"/>
      </bottom>
      <diagonal/>
    </border>
    <border>
      <left/>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6">
    <xf numFmtId="0" fontId="0" fillId="0" borderId="0"/>
    <xf numFmtId="0" fontId="8" fillId="0" borderId="0"/>
    <xf numFmtId="0" fontId="4" fillId="0" borderId="0"/>
    <xf numFmtId="0" fontId="6" fillId="0" borderId="0"/>
    <xf numFmtId="0" fontId="6" fillId="0" borderId="0"/>
    <xf numFmtId="0" fontId="23" fillId="0" borderId="0"/>
  </cellStyleXfs>
  <cellXfs count="169">
    <xf numFmtId="0" fontId="0" fillId="0" borderId="0" xfId="0"/>
    <xf numFmtId="0" fontId="0" fillId="0" borderId="1" xfId="0" applyBorder="1"/>
    <xf numFmtId="0" fontId="0" fillId="0" borderId="0" xfId="0" applyAlignment="1">
      <alignment horizontal="left"/>
    </xf>
    <xf numFmtId="0" fontId="36" fillId="0" borderId="0" xfId="0" applyFont="1" applyBorder="1"/>
    <xf numFmtId="0" fontId="0" fillId="0" borderId="0" xfId="0" applyBorder="1"/>
    <xf numFmtId="0" fontId="0" fillId="0" borderId="1" xfId="0" applyBorder="1" applyAlignment="1">
      <alignment horizontal="left"/>
    </xf>
    <xf numFmtId="0" fontId="41" fillId="0" borderId="0" xfId="0" applyFont="1"/>
    <xf numFmtId="0" fontId="41" fillId="0" borderId="1" xfId="0" applyFont="1" applyBorder="1"/>
    <xf numFmtId="0" fontId="36" fillId="0" borderId="3" xfId="0" applyFont="1" applyBorder="1"/>
    <xf numFmtId="0" fontId="0" fillId="0" borderId="3" xfId="0" applyBorder="1"/>
    <xf numFmtId="0" fontId="36" fillId="0" borderId="4" xfId="0" applyFont="1" applyBorder="1"/>
    <xf numFmtId="0" fontId="0" fillId="0" borderId="4" xfId="0" applyBorder="1"/>
    <xf numFmtId="0" fontId="41" fillId="0" borderId="0" xfId="0" applyFont="1" applyAlignment="1">
      <alignment horizontal="right"/>
    </xf>
    <xf numFmtId="0" fontId="36" fillId="0" borderId="3" xfId="0" applyFont="1" applyFill="1" applyBorder="1" applyAlignment="1">
      <alignment horizontal="left"/>
    </xf>
    <xf numFmtId="0" fontId="41" fillId="0" borderId="0" xfId="0" applyFont="1" applyAlignment="1">
      <alignment horizontal="left"/>
    </xf>
    <xf numFmtId="0" fontId="41" fillId="0" borderId="1" xfId="0" applyFont="1" applyBorder="1" applyAlignment="1">
      <alignment horizontal="left"/>
    </xf>
    <xf numFmtId="0" fontId="41" fillId="0" borderId="0" xfId="0" applyFont="1" applyBorder="1" applyAlignment="1">
      <alignment horizontal="left"/>
    </xf>
    <xf numFmtId="0" fontId="0" fillId="0" borderId="0" xfId="0" applyAlignment="1"/>
    <xf numFmtId="0" fontId="1" fillId="0" borderId="5" xfId="0" applyFont="1" applyFill="1" applyBorder="1" applyAlignment="1" applyProtection="1">
      <alignment horizontal="left"/>
      <protection locked="0"/>
    </xf>
    <xf numFmtId="0" fontId="43" fillId="0" borderId="5" xfId="0" applyFont="1" applyFill="1" applyBorder="1" applyAlignment="1" applyProtection="1">
      <alignment horizontal="center"/>
      <protection locked="0"/>
    </xf>
    <xf numFmtId="0" fontId="3" fillId="0" borderId="5" xfId="0" applyFont="1" applyFill="1" applyBorder="1" applyAlignment="1" applyProtection="1">
      <alignment horizontal="left"/>
      <protection locked="0"/>
    </xf>
    <xf numFmtId="0" fontId="3" fillId="0" borderId="5" xfId="0" applyFont="1" applyFill="1" applyBorder="1" applyAlignment="1" applyProtection="1">
      <alignment horizontal="center"/>
      <protection locked="0"/>
    </xf>
    <xf numFmtId="0" fontId="37" fillId="0" borderId="5" xfId="0" applyFont="1" applyFill="1" applyBorder="1" applyAlignment="1" applyProtection="1">
      <alignment horizontal="right"/>
      <protection locked="0"/>
    </xf>
    <xf numFmtId="0" fontId="45" fillId="0" borderId="5" xfId="0" applyFont="1" applyFill="1" applyBorder="1" applyAlignment="1" applyProtection="1">
      <alignment horizontal="left"/>
      <protection locked="0"/>
    </xf>
    <xf numFmtId="0" fontId="37" fillId="0" borderId="5" xfId="0" applyFont="1" applyFill="1" applyBorder="1" applyAlignment="1" applyProtection="1">
      <alignment horizontal="center"/>
      <protection locked="0"/>
    </xf>
    <xf numFmtId="0" fontId="6" fillId="0" borderId="5" xfId="0" applyFont="1" applyFill="1" applyBorder="1" applyAlignment="1" applyProtection="1">
      <alignment horizontal="left"/>
      <protection locked="0"/>
    </xf>
    <xf numFmtId="0" fontId="1" fillId="0" borderId="5" xfId="0" applyFont="1" applyFill="1" applyBorder="1" applyAlignment="1" applyProtection="1">
      <alignment horizontal="center"/>
      <protection locked="0"/>
    </xf>
    <xf numFmtId="0" fontId="9" fillId="0" borderId="5" xfId="0" applyFont="1" applyFill="1" applyBorder="1" applyAlignment="1" applyProtection="1">
      <alignment horizontal="left"/>
      <protection locked="0"/>
    </xf>
    <xf numFmtId="0" fontId="1" fillId="0" borderId="5" xfId="2" applyFont="1" applyFill="1" applyBorder="1" applyAlignment="1" applyProtection="1">
      <alignment horizontal="center"/>
      <protection locked="0"/>
    </xf>
    <xf numFmtId="0" fontId="4" fillId="0" borderId="5" xfId="2" applyFont="1" applyFill="1" applyBorder="1" applyAlignment="1" applyProtection="1">
      <alignment horizontal="center"/>
      <protection locked="0"/>
    </xf>
    <xf numFmtId="0" fontId="37" fillId="0" borderId="5" xfId="2" applyFont="1" applyFill="1" applyBorder="1" applyAlignment="1" applyProtection="1">
      <alignment horizontal="center"/>
      <protection locked="0"/>
    </xf>
    <xf numFmtId="0" fontId="9" fillId="0" borderId="5" xfId="2" applyFont="1" applyFill="1" applyBorder="1" applyAlignment="1" applyProtection="1">
      <alignment horizontal="left"/>
      <protection locked="0"/>
    </xf>
    <xf numFmtId="0" fontId="6" fillId="0" borderId="5" xfId="2" applyFont="1" applyFill="1" applyBorder="1" applyAlignment="1" applyProtection="1">
      <alignment horizontal="left"/>
      <protection locked="0"/>
    </xf>
    <xf numFmtId="0" fontId="1" fillId="0" borderId="5" xfId="2" applyFont="1" applyFill="1" applyBorder="1" applyAlignment="1" applyProtection="1">
      <alignment horizontal="left"/>
      <protection locked="0"/>
    </xf>
    <xf numFmtId="0" fontId="6" fillId="0" borderId="5" xfId="1" applyFont="1" applyFill="1" applyBorder="1" applyAlignment="1" applyProtection="1">
      <alignment horizontal="left"/>
      <protection locked="0"/>
    </xf>
    <xf numFmtId="0" fontId="40" fillId="0" borderId="5" xfId="2" applyFont="1" applyFill="1" applyBorder="1" applyAlignment="1" applyProtection="1">
      <alignment horizontal="center"/>
      <protection locked="0"/>
    </xf>
    <xf numFmtId="0" fontId="38" fillId="0" borderId="5" xfId="0" applyFont="1" applyFill="1" applyBorder="1" applyAlignment="1" applyProtection="1">
      <alignment horizontal="center"/>
      <protection locked="0"/>
    </xf>
    <xf numFmtId="0" fontId="1" fillId="0" borderId="5" xfId="0" applyFont="1" applyFill="1" applyBorder="1" applyAlignment="1" applyProtection="1">
      <alignment horizontal="right"/>
      <protection locked="0"/>
    </xf>
    <xf numFmtId="0" fontId="26" fillId="0" borderId="5" xfId="0" applyFont="1" applyFill="1" applyBorder="1" applyAlignment="1" applyProtection="1">
      <alignment horizontal="center"/>
      <protection locked="0"/>
    </xf>
    <xf numFmtId="0" fontId="18" fillId="0" borderId="5" xfId="0" applyFont="1" applyFill="1" applyBorder="1" applyAlignment="1" applyProtection="1">
      <alignment horizontal="left"/>
      <protection locked="0"/>
    </xf>
    <xf numFmtId="0" fontId="4" fillId="0" borderId="5" xfId="0" applyFont="1" applyFill="1" applyBorder="1" applyAlignment="1" applyProtection="1">
      <alignment horizontal="right"/>
      <protection locked="0"/>
    </xf>
    <xf numFmtId="0" fontId="3" fillId="0" borderId="5" xfId="0" applyFont="1" applyFill="1" applyBorder="1" applyAlignment="1" applyProtection="1">
      <protection locked="0"/>
    </xf>
    <xf numFmtId="0" fontId="6" fillId="0" borderId="5" xfId="0" applyFont="1" applyFill="1" applyBorder="1" applyAlignment="1" applyProtection="1">
      <alignment horizontal="right"/>
      <protection locked="0"/>
    </xf>
    <xf numFmtId="0" fontId="6" fillId="0" borderId="5" xfId="1"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5" xfId="2" applyNumberFormat="1" applyFont="1" applyFill="1" applyBorder="1" applyAlignment="1" applyProtection="1">
      <alignment horizontal="left"/>
      <protection locked="0"/>
    </xf>
    <xf numFmtId="0" fontId="6" fillId="0" borderId="5" xfId="5" applyFont="1" applyFill="1" applyBorder="1" applyAlignment="1" applyProtection="1">
      <alignment horizontal="center"/>
      <protection locked="0"/>
    </xf>
    <xf numFmtId="0" fontId="6" fillId="0" borderId="5" xfId="5"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5" xfId="2" applyFont="1" applyFill="1" applyBorder="1" applyAlignment="1" applyProtection="1">
      <alignment horizontal="center"/>
      <protection locked="0"/>
    </xf>
    <xf numFmtId="0" fontId="6" fillId="0" borderId="0" xfId="0" applyFont="1" applyFill="1" applyAlignment="1"/>
    <xf numFmtId="0" fontId="9" fillId="0" borderId="5" xfId="4" applyFont="1" applyFill="1" applyBorder="1" applyAlignment="1" applyProtection="1">
      <alignment horizontal="left"/>
      <protection locked="0"/>
    </xf>
    <xf numFmtId="0" fontId="6" fillId="0" borderId="5" xfId="0" applyFont="1" applyFill="1" applyBorder="1" applyAlignment="1" applyProtection="1">
      <protection locked="0"/>
    </xf>
    <xf numFmtId="15" fontId="6" fillId="0" borderId="5" xfId="2" applyNumberFormat="1" applyFont="1" applyFill="1" applyBorder="1" applyAlignment="1" applyProtection="1">
      <alignment horizontal="left"/>
      <protection locked="0"/>
    </xf>
    <xf numFmtId="0" fontId="18" fillId="0" borderId="5"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18" fillId="0" borderId="2" xfId="0" applyFont="1" applyFill="1" applyBorder="1" applyAlignment="1" applyProtection="1">
      <alignment horizontal="left"/>
      <protection locked="0"/>
    </xf>
    <xf numFmtId="0" fontId="18" fillId="0" borderId="0" xfId="0" applyFont="1" applyFill="1" applyAlignment="1">
      <alignment horizontal="left"/>
    </xf>
    <xf numFmtId="0" fontId="1" fillId="0" borderId="6" xfId="0" applyFont="1" applyFill="1" applyBorder="1" applyAlignment="1" applyProtection="1">
      <alignment horizontal="left"/>
      <protection locked="0"/>
    </xf>
    <xf numFmtId="0" fontId="6" fillId="0" borderId="5" xfId="0" applyFont="1" applyFill="1" applyBorder="1" applyAlignment="1" applyProtection="1">
      <alignment horizontal="left"/>
    </xf>
    <xf numFmtId="0" fontId="9" fillId="0" borderId="5" xfId="0" applyFont="1" applyFill="1" applyBorder="1" applyAlignment="1" applyProtection="1">
      <alignment horizontal="left"/>
    </xf>
    <xf numFmtId="0" fontId="6" fillId="0" borderId="5" xfId="1" applyFont="1" applyFill="1" applyBorder="1" applyAlignment="1" applyProtection="1">
      <alignment horizontal="center"/>
    </xf>
    <xf numFmtId="0" fontId="42" fillId="0" borderId="5" xfId="0" applyFont="1" applyFill="1" applyBorder="1" applyAlignment="1" applyProtection="1">
      <alignment horizontal="right"/>
      <protection locked="0"/>
    </xf>
    <xf numFmtId="0" fontId="43" fillId="0" borderId="5" xfId="0" applyFont="1" applyFill="1" applyBorder="1" applyAlignment="1" applyProtection="1">
      <alignment horizontal="left"/>
      <protection locked="0"/>
    </xf>
    <xf numFmtId="0" fontId="44" fillId="0" borderId="5" xfId="0" applyFont="1" applyFill="1" applyBorder="1" applyAlignment="1" applyProtection="1">
      <protection locked="0"/>
    </xf>
    <xf numFmtId="15" fontId="2" fillId="0" borderId="5" xfId="0" applyNumberFormat="1"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40" fillId="0" borderId="5" xfId="0" applyFont="1" applyFill="1" applyBorder="1" applyAlignment="1" applyProtection="1">
      <alignment horizontal="center"/>
      <protection locked="0"/>
    </xf>
    <xf numFmtId="0" fontId="40" fillId="0" borderId="5" xfId="0" applyFont="1" applyFill="1" applyBorder="1" applyAlignment="1" applyProtection="1">
      <alignment horizontal="left"/>
      <protection locked="0"/>
    </xf>
    <xf numFmtId="0" fontId="40" fillId="0" borderId="5" xfId="0" applyFont="1" applyFill="1" applyBorder="1" applyAlignment="1" applyProtection="1">
      <protection locked="0"/>
    </xf>
    <xf numFmtId="0" fontId="5" fillId="0" borderId="5" xfId="0" applyFont="1" applyFill="1" applyBorder="1" applyAlignment="1" applyProtection="1">
      <alignment horizontal="left"/>
      <protection locked="0"/>
    </xf>
    <xf numFmtId="0" fontId="38" fillId="0" borderId="5" xfId="0" applyFont="1" applyFill="1" applyBorder="1" applyAlignment="1" applyProtection="1">
      <alignment horizontal="left"/>
      <protection locked="0"/>
    </xf>
    <xf numFmtId="0" fontId="20" fillId="0" borderId="5" xfId="0" applyFont="1" applyFill="1" applyBorder="1" applyAlignment="1" applyProtection="1">
      <alignment horizontal="left"/>
      <protection locked="0"/>
    </xf>
    <xf numFmtId="0" fontId="49" fillId="0" borderId="5" xfId="0" applyFont="1" applyFill="1" applyBorder="1" applyAlignment="1" applyProtection="1">
      <alignment horizontal="left"/>
      <protection locked="0"/>
    </xf>
    <xf numFmtId="0" fontId="39" fillId="0" borderId="5" xfId="0" applyFont="1" applyFill="1" applyBorder="1" applyAlignment="1" applyProtection="1">
      <alignment horizontal="left"/>
      <protection locked="0"/>
    </xf>
    <xf numFmtId="0" fontId="14" fillId="0" borderId="5" xfId="0" applyFont="1" applyFill="1" applyBorder="1" applyAlignment="1" applyProtection="1">
      <alignment horizontal="left"/>
      <protection locked="0"/>
    </xf>
    <xf numFmtId="0" fontId="11" fillId="0" borderId="5" xfId="0" applyFont="1" applyFill="1" applyBorder="1" applyAlignment="1" applyProtection="1">
      <alignment horizontal="left"/>
      <protection locked="0"/>
    </xf>
    <xf numFmtId="0" fontId="50" fillId="0" borderId="5" xfId="0" applyFont="1" applyFill="1" applyBorder="1" applyAlignment="1" applyProtection="1">
      <alignment horizontal="left"/>
      <protection locked="0"/>
    </xf>
    <xf numFmtId="0" fontId="13" fillId="0" borderId="5" xfId="2" applyFont="1" applyFill="1" applyBorder="1" applyAlignment="1" applyProtection="1">
      <alignment horizontal="left"/>
      <protection locked="0"/>
    </xf>
    <xf numFmtId="0" fontId="14" fillId="0" borderId="5" xfId="1" applyFont="1" applyFill="1" applyBorder="1" applyAlignment="1" applyProtection="1">
      <alignment horizontal="center"/>
      <protection locked="0"/>
    </xf>
    <xf numFmtId="0" fontId="15" fillId="0" borderId="5" xfId="0" applyFont="1" applyFill="1" applyBorder="1" applyAlignment="1" applyProtection="1">
      <protection locked="0"/>
    </xf>
    <xf numFmtId="0" fontId="16" fillId="0" borderId="5" xfId="0" applyFont="1" applyFill="1" applyBorder="1" applyAlignment="1" applyProtection="1">
      <alignment horizontal="left"/>
      <protection locked="0"/>
    </xf>
    <xf numFmtId="0" fontId="12" fillId="0" borderId="5" xfId="0" applyFont="1" applyFill="1" applyBorder="1" applyAlignment="1" applyProtection="1">
      <protection locked="0"/>
    </xf>
    <xf numFmtId="0" fontId="51" fillId="0" borderId="5" xfId="0" applyFont="1" applyFill="1" applyBorder="1" applyAlignment="1" applyProtection="1">
      <alignment horizontal="left"/>
      <protection locked="0"/>
    </xf>
    <xf numFmtId="0" fontId="19" fillId="0" borderId="5" xfId="2" applyFont="1" applyFill="1" applyBorder="1" applyAlignment="1" applyProtection="1">
      <alignment horizontal="left"/>
      <protection locked="0"/>
    </xf>
    <xf numFmtId="0" fontId="35" fillId="0" borderId="5" xfId="0" applyFont="1" applyFill="1" applyBorder="1" applyAlignment="1" applyProtection="1">
      <alignment horizontal="left"/>
      <protection locked="0"/>
    </xf>
    <xf numFmtId="0" fontId="21" fillId="0" borderId="5" xfId="0" applyFont="1" applyFill="1" applyBorder="1" applyAlignment="1" applyProtection="1">
      <alignment horizontal="left"/>
      <protection locked="0"/>
    </xf>
    <xf numFmtId="0" fontId="22" fillId="0" borderId="5" xfId="0" applyFont="1" applyFill="1" applyBorder="1" applyAlignment="1" applyProtection="1">
      <alignment horizontal="left"/>
      <protection locked="0"/>
    </xf>
    <xf numFmtId="0" fontId="14" fillId="0" borderId="5" xfId="0" applyFont="1" applyFill="1" applyBorder="1" applyAlignment="1" applyProtection="1">
      <alignment horizontal="center"/>
      <protection locked="0"/>
    </xf>
    <xf numFmtId="0" fontId="1" fillId="0" borderId="5" xfId="1" applyFont="1" applyFill="1" applyBorder="1" applyAlignment="1" applyProtection="1">
      <alignment horizontal="left"/>
      <protection locked="0"/>
    </xf>
    <xf numFmtId="0" fontId="21" fillId="0" borderId="5" xfId="0" applyFont="1" applyFill="1" applyBorder="1" applyAlignment="1" applyProtection="1">
      <protection locked="0"/>
    </xf>
    <xf numFmtId="0" fontId="10" fillId="0" borderId="5" xfId="0" applyFont="1" applyFill="1" applyBorder="1" applyAlignment="1" applyProtection="1">
      <alignment horizontal="left"/>
      <protection locked="0"/>
    </xf>
    <xf numFmtId="0" fontId="5" fillId="0" borderId="5" xfId="2" applyFont="1" applyFill="1" applyBorder="1" applyAlignment="1" applyProtection="1">
      <alignment horizontal="left"/>
      <protection locked="0"/>
    </xf>
    <xf numFmtId="0" fontId="38" fillId="0" borderId="5" xfId="0" applyFont="1" applyFill="1" applyBorder="1" applyAlignment="1" applyProtection="1">
      <protection locked="0"/>
    </xf>
    <xf numFmtId="0" fontId="50" fillId="0" borderId="5" xfId="3" applyFont="1" applyFill="1" applyBorder="1" applyAlignment="1" applyProtection="1">
      <alignment horizontal="left"/>
      <protection locked="0"/>
    </xf>
    <xf numFmtId="0" fontId="13" fillId="0" borderId="5" xfId="4" applyFont="1" applyFill="1" applyBorder="1" applyAlignment="1" applyProtection="1">
      <alignment horizontal="left"/>
      <protection locked="0"/>
    </xf>
    <xf numFmtId="0" fontId="50" fillId="0" borderId="5" xfId="2" applyFont="1" applyFill="1" applyBorder="1" applyAlignment="1" applyProtection="1">
      <alignment horizontal="left"/>
      <protection locked="0"/>
    </xf>
    <xf numFmtId="0" fontId="52" fillId="0" borderId="5" xfId="2" applyFont="1" applyFill="1" applyBorder="1" applyAlignment="1" applyProtection="1">
      <alignment horizontal="left"/>
      <protection locked="0"/>
    </xf>
    <xf numFmtId="0" fontId="7" fillId="0" borderId="5" xfId="2" applyFont="1" applyFill="1" applyBorder="1" applyAlignment="1" applyProtection="1">
      <alignment horizontal="left"/>
      <protection locked="0"/>
    </xf>
    <xf numFmtId="0" fontId="1" fillId="0" borderId="5" xfId="5" applyFont="1" applyFill="1" applyBorder="1" applyAlignment="1" applyProtection="1">
      <alignment horizontal="center"/>
      <protection locked="0"/>
    </xf>
    <xf numFmtId="0" fontId="46" fillId="0" borderId="5" xfId="2" applyFont="1" applyFill="1" applyBorder="1" applyAlignment="1" applyProtection="1">
      <alignment horizontal="left"/>
      <protection locked="0"/>
    </xf>
    <xf numFmtId="0" fontId="4" fillId="0" borderId="5" xfId="5" applyFont="1" applyFill="1" applyBorder="1" applyAlignment="1" applyProtection="1">
      <alignment horizontal="center"/>
      <protection locked="0"/>
    </xf>
    <xf numFmtId="0" fontId="4" fillId="0" borderId="5" xfId="2" applyFont="1" applyFill="1" applyBorder="1" applyAlignment="1" applyProtection="1">
      <alignment horizontal="left"/>
      <protection locked="0"/>
    </xf>
    <xf numFmtId="0" fontId="12" fillId="0" borderId="5" xfId="0" applyFont="1" applyFill="1" applyBorder="1" applyAlignment="1" applyProtection="1">
      <alignment horizontal="right"/>
      <protection locked="0"/>
    </xf>
    <xf numFmtId="0" fontId="24" fillId="0" borderId="5" xfId="2" applyFont="1" applyFill="1" applyBorder="1" applyAlignment="1" applyProtection="1">
      <alignment horizontal="left"/>
      <protection locked="0"/>
    </xf>
    <xf numFmtId="0" fontId="25" fillId="0" borderId="5" xfId="2" applyFont="1" applyFill="1" applyBorder="1" applyAlignment="1" applyProtection="1">
      <alignment horizontal="left"/>
      <protection locked="0"/>
    </xf>
    <xf numFmtId="0" fontId="37" fillId="0" borderId="5" xfId="5" applyFont="1" applyFill="1" applyBorder="1" applyAlignment="1" applyProtection="1">
      <alignment horizontal="center"/>
      <protection locked="0"/>
    </xf>
    <xf numFmtId="0" fontId="37" fillId="0" borderId="5" xfId="2" applyFont="1" applyFill="1" applyBorder="1" applyAlignment="1" applyProtection="1">
      <alignment horizontal="left"/>
      <protection locked="0"/>
    </xf>
    <xf numFmtId="0" fontId="26" fillId="0" borderId="5" xfId="2" applyFont="1" applyFill="1" applyBorder="1" applyAlignment="1" applyProtection="1">
      <alignment horizontal="left"/>
      <protection locked="0"/>
    </xf>
    <xf numFmtId="0" fontId="51" fillId="0" borderId="5" xfId="2" applyFont="1" applyFill="1" applyBorder="1" applyAlignment="1" applyProtection="1">
      <alignment horizontal="left"/>
      <protection locked="0"/>
    </xf>
    <xf numFmtId="0" fontId="1" fillId="0" borderId="5" xfId="5" applyFont="1" applyFill="1" applyBorder="1" applyAlignment="1" applyProtection="1">
      <alignment horizontal="left"/>
      <protection locked="0"/>
    </xf>
    <xf numFmtId="0" fontId="18" fillId="0" borderId="5" xfId="2" applyFont="1" applyFill="1" applyBorder="1" applyAlignment="1" applyProtection="1">
      <alignment horizontal="left"/>
      <protection locked="0"/>
    </xf>
    <xf numFmtId="0" fontId="53" fillId="0" borderId="5" xfId="2" applyFont="1" applyFill="1" applyBorder="1" applyAlignment="1" applyProtection="1">
      <alignment horizontal="left"/>
      <protection locked="0"/>
    </xf>
    <xf numFmtId="0" fontId="20" fillId="0" borderId="5" xfId="2" applyFont="1" applyFill="1" applyBorder="1" applyAlignment="1" applyProtection="1">
      <alignment horizontal="left"/>
      <protection locked="0"/>
    </xf>
    <xf numFmtId="0" fontId="27" fillId="0" borderId="5" xfId="0" applyFont="1" applyFill="1" applyBorder="1" applyAlignment="1" applyProtection="1">
      <alignment horizontal="left"/>
      <protection locked="0"/>
    </xf>
    <xf numFmtId="0" fontId="28" fillId="0" borderId="5" xfId="0" applyFont="1" applyFill="1" applyBorder="1" applyAlignment="1" applyProtection="1">
      <alignment horizontal="left"/>
      <protection locked="0"/>
    </xf>
    <xf numFmtId="0" fontId="11" fillId="0" borderId="5" xfId="2" applyFont="1" applyFill="1" applyBorder="1" applyAlignment="1" applyProtection="1">
      <alignment horizontal="left"/>
      <protection locked="0"/>
    </xf>
    <xf numFmtId="0" fontId="12" fillId="0" borderId="5" xfId="2" applyFont="1" applyFill="1" applyBorder="1" applyAlignment="1" applyProtection="1">
      <alignment horizontal="left"/>
      <protection locked="0"/>
    </xf>
    <xf numFmtId="0" fontId="21" fillId="0" borderId="5" xfId="2" applyFont="1" applyFill="1" applyBorder="1" applyAlignment="1" applyProtection="1">
      <alignment horizontal="left"/>
      <protection locked="0"/>
    </xf>
    <xf numFmtId="0" fontId="22" fillId="0" borderId="5" xfId="2" applyFont="1" applyFill="1" applyBorder="1" applyAlignment="1" applyProtection="1">
      <alignment horizontal="left"/>
      <protection locked="0"/>
    </xf>
    <xf numFmtId="0" fontId="35" fillId="0" borderId="5" xfId="2" applyFont="1" applyFill="1" applyBorder="1" applyAlignment="1" applyProtection="1">
      <alignment horizontal="left"/>
      <protection locked="0"/>
    </xf>
    <xf numFmtId="0" fontId="29" fillId="0" borderId="5" xfId="2" applyFont="1" applyFill="1" applyBorder="1" applyAlignment="1" applyProtection="1">
      <alignment horizontal="left"/>
      <protection locked="0"/>
    </xf>
    <xf numFmtId="0" fontId="30" fillId="0" borderId="5" xfId="2" applyFont="1" applyFill="1" applyBorder="1" applyAlignment="1" applyProtection="1">
      <alignment horizontal="left"/>
      <protection locked="0"/>
    </xf>
    <xf numFmtId="0" fontId="54" fillId="0" borderId="5" xfId="2" applyFont="1" applyFill="1" applyBorder="1" applyAlignment="1" applyProtection="1">
      <alignment horizontal="left"/>
      <protection locked="0"/>
    </xf>
    <xf numFmtId="0" fontId="31" fillId="0" borderId="5" xfId="0" applyFont="1" applyFill="1" applyBorder="1" applyAlignment="1" applyProtection="1">
      <protection locked="0"/>
    </xf>
    <xf numFmtId="0" fontId="2" fillId="0" borderId="5" xfId="0" applyFont="1" applyFill="1" applyBorder="1" applyAlignment="1" applyProtection="1">
      <alignment horizontal="left"/>
      <protection locked="0"/>
    </xf>
    <xf numFmtId="0" fontId="40" fillId="0" borderId="5" xfId="0" applyFont="1" applyFill="1" applyBorder="1" applyAlignment="1" applyProtection="1">
      <alignment horizontal="right"/>
      <protection locked="0"/>
    </xf>
    <xf numFmtId="0" fontId="40" fillId="0" borderId="5" xfId="5" applyFont="1" applyFill="1" applyBorder="1" applyAlignment="1" applyProtection="1">
      <alignment horizontal="center"/>
      <protection locked="0"/>
    </xf>
    <xf numFmtId="0" fontId="40" fillId="0" borderId="5" xfId="2" applyFont="1" applyFill="1" applyBorder="1" applyAlignment="1" applyProtection="1">
      <alignment horizontal="left"/>
      <protection locked="0"/>
    </xf>
    <xf numFmtId="0" fontId="56" fillId="0" borderId="5" xfId="2" applyFont="1" applyFill="1" applyBorder="1" applyAlignment="1" applyProtection="1">
      <alignment horizontal="left"/>
      <protection locked="0"/>
    </xf>
    <xf numFmtId="0" fontId="55" fillId="0" borderId="5" xfId="2" applyFont="1" applyFill="1" applyBorder="1" applyAlignment="1" applyProtection="1">
      <alignment horizontal="left"/>
      <protection locked="0"/>
    </xf>
    <xf numFmtId="15" fontId="1" fillId="0" borderId="5" xfId="2" applyNumberFormat="1" applyFont="1" applyFill="1" applyBorder="1" applyAlignment="1" applyProtection="1">
      <alignment horizontal="left"/>
      <protection locked="0"/>
    </xf>
    <xf numFmtId="0" fontId="32" fillId="0" borderId="5" xfId="2" applyFont="1" applyFill="1" applyBorder="1" applyAlignment="1" applyProtection="1">
      <alignment horizontal="left"/>
      <protection locked="0"/>
    </xf>
    <xf numFmtId="0" fontId="33" fillId="0" borderId="5" xfId="2" applyFont="1" applyFill="1" applyBorder="1" applyAlignment="1" applyProtection="1">
      <alignment horizontal="left"/>
      <protection locked="0"/>
    </xf>
    <xf numFmtId="0" fontId="34" fillId="0" borderId="5" xfId="5" applyFont="1" applyFill="1" applyBorder="1" applyAlignment="1" applyProtection="1">
      <alignment horizontal="center"/>
      <protection locked="0"/>
    </xf>
    <xf numFmtId="0" fontId="48" fillId="0" borderId="5" xfId="5"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1" fillId="0" borderId="5" xfId="0" applyFont="1" applyFill="1" applyBorder="1" applyAlignment="1" applyProtection="1">
      <alignment horizontal="left"/>
    </xf>
    <xf numFmtId="0" fontId="19" fillId="0" borderId="5" xfId="0" applyFont="1" applyFill="1" applyBorder="1" applyAlignment="1" applyProtection="1">
      <alignment horizontal="left"/>
    </xf>
    <xf numFmtId="0" fontId="6" fillId="0" borderId="7" xfId="0" applyFont="1" applyFill="1" applyBorder="1" applyAlignment="1" applyProtection="1">
      <alignment horizontal="center"/>
      <protection locked="0"/>
    </xf>
    <xf numFmtId="0" fontId="6" fillId="0" borderId="8" xfId="0" applyFont="1" applyFill="1" applyBorder="1" applyAlignment="1" applyProtection="1">
      <alignment horizontal="left"/>
      <protection locked="0"/>
    </xf>
    <xf numFmtId="0" fontId="9" fillId="0" borderId="8" xfId="0" applyFont="1" applyFill="1" applyBorder="1" applyAlignment="1" applyProtection="1">
      <alignment horizontal="left"/>
      <protection locked="0"/>
    </xf>
    <xf numFmtId="0" fontId="19" fillId="0" borderId="5" xfId="0" applyFont="1" applyFill="1" applyBorder="1" applyAlignment="1" applyProtection="1">
      <alignment horizontal="left"/>
      <protection locked="0"/>
    </xf>
    <xf numFmtId="0" fontId="3" fillId="0" borderId="5" xfId="0" applyFont="1" applyFill="1" applyBorder="1" applyAlignment="1" applyProtection="1">
      <alignment horizontal="right"/>
      <protection locked="0"/>
    </xf>
    <xf numFmtId="0" fontId="6" fillId="2" borderId="9"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6" fillId="2" borderId="14" xfId="0" applyFont="1" applyFill="1" applyBorder="1" applyAlignment="1" applyProtection="1">
      <alignment horizontal="left"/>
      <protection locked="0"/>
    </xf>
    <xf numFmtId="0" fontId="18" fillId="2" borderId="5"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1" fillId="2" borderId="5" xfId="0" applyFont="1" applyFill="1" applyBorder="1" applyAlignment="1" applyProtection="1">
      <alignment horizontal="center"/>
      <protection locked="0"/>
    </xf>
    <xf numFmtId="0" fontId="6" fillId="2" borderId="5" xfId="0" applyFont="1" applyFill="1" applyBorder="1" applyAlignment="1" applyProtection="1">
      <alignment horizontal="left"/>
      <protection locked="0"/>
    </xf>
    <xf numFmtId="0" fontId="7" fillId="2" borderId="5" xfId="0" applyFont="1" applyFill="1" applyBorder="1" applyAlignment="1" applyProtection="1">
      <alignment horizontal="left"/>
      <protection locked="0"/>
    </xf>
    <xf numFmtId="0" fontId="1" fillId="3" borderId="5" xfId="0" applyFont="1" applyFill="1" applyBorder="1" applyAlignment="1" applyProtection="1">
      <alignment horizontal="right"/>
      <protection locked="0"/>
    </xf>
    <xf numFmtId="0" fontId="1" fillId="3" borderId="5"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1" fillId="3" borderId="5" xfId="2" applyFont="1" applyFill="1" applyBorder="1" applyAlignment="1" applyProtection="1">
      <alignment horizontal="center"/>
      <protection locked="0"/>
    </xf>
    <xf numFmtId="0" fontId="26" fillId="3" borderId="5" xfId="0" applyFont="1" applyFill="1" applyBorder="1" applyAlignment="1" applyProtection="1">
      <alignment horizontal="center"/>
      <protection locked="0"/>
    </xf>
    <xf numFmtId="0" fontId="5" fillId="3" borderId="5" xfId="0" applyFont="1" applyFill="1" applyBorder="1" applyAlignment="1" applyProtection="1">
      <alignment horizontal="right"/>
      <protection locked="0"/>
    </xf>
    <xf numFmtId="0" fontId="5" fillId="3" borderId="5"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5" xfId="0" applyFont="1" applyFill="1" applyBorder="1" applyAlignment="1" applyProtection="1">
      <alignment horizontal="center"/>
      <protection locked="0"/>
    </xf>
    <xf numFmtId="0" fontId="5" fillId="2" borderId="5"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cellXfs>
  <cellStyles count="6">
    <cellStyle name="Excel Built-in Normal" xfId="1"/>
    <cellStyle name="Normal" xfId="0" builtinId="0"/>
    <cellStyle name="Normal 3" xfId="3"/>
    <cellStyle name="Normal 4" xfId="4"/>
    <cellStyle name="Normal_Sheet1" xfId="2"/>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irdphotoph.proboards107.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rdphotoph.proboards107.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1"/>
  <sheetViews>
    <sheetView tabSelected="1" topLeftCell="C1" zoomScaleNormal="100" workbookViewId="0">
      <selection activeCell="E437" sqref="E437"/>
    </sheetView>
  </sheetViews>
  <sheetFormatPr defaultColWidth="9" defaultRowHeight="14.1" customHeight="1" x14ac:dyDescent="0.2"/>
  <cols>
    <col min="1" max="1" width="3.5703125" style="42" hidden="1" customWidth="1"/>
    <col min="2" max="2" width="3.5703125" style="37" hidden="1" customWidth="1"/>
    <col min="3" max="3" width="3.5703125" style="37" bestFit="1" customWidth="1"/>
    <col min="4" max="4" width="14" style="18" customWidth="1"/>
    <col min="5" max="5" width="35.42578125" style="25" customWidth="1"/>
    <col min="6" max="6" width="30.28515625" style="27" customWidth="1"/>
    <col min="7" max="7" width="6.5703125" style="44" bestFit="1" customWidth="1"/>
    <col min="8" max="9" width="6.7109375" style="26" customWidth="1"/>
    <col min="10" max="10" width="111.42578125" style="25" customWidth="1"/>
    <col min="11" max="16384" width="9" style="41"/>
  </cols>
  <sheetData>
    <row r="1" spans="1:10" s="64" customFormat="1" ht="20.25" customHeight="1" x14ac:dyDescent="0.25">
      <c r="A1" s="42">
        <v>1</v>
      </c>
      <c r="B1" s="62"/>
      <c r="C1" s="62"/>
      <c r="D1" s="63" t="s">
        <v>2127</v>
      </c>
      <c r="E1" s="63"/>
      <c r="F1" s="19"/>
      <c r="G1" s="19"/>
      <c r="H1" s="19"/>
      <c r="I1" s="63"/>
    </row>
    <row r="2" spans="1:10" ht="14.1" customHeight="1" x14ac:dyDescent="0.2">
      <c r="A2" s="42">
        <v>2</v>
      </c>
      <c r="B2" s="40"/>
      <c r="C2" s="40"/>
      <c r="D2" s="65" t="s">
        <v>2556</v>
      </c>
      <c r="E2" s="20"/>
      <c r="F2" s="21"/>
      <c r="G2" s="21"/>
      <c r="H2" s="21"/>
      <c r="I2" s="20"/>
      <c r="J2" s="41"/>
    </row>
    <row r="3" spans="1:10" s="69" customFormat="1" ht="14.1" customHeight="1" x14ac:dyDescent="0.2">
      <c r="A3" s="42">
        <v>3</v>
      </c>
      <c r="B3" s="22"/>
      <c r="C3" s="22"/>
      <c r="D3" s="66"/>
      <c r="E3" s="23"/>
      <c r="F3" s="67"/>
      <c r="G3" s="24"/>
      <c r="H3" s="24"/>
      <c r="I3" s="68"/>
    </row>
    <row r="4" spans="1:10" s="69" customFormat="1" ht="14.1" customHeight="1" x14ac:dyDescent="0.2">
      <c r="A4" s="42">
        <v>4</v>
      </c>
      <c r="B4" s="22"/>
      <c r="C4" s="163" t="s">
        <v>2448</v>
      </c>
      <c r="D4" s="164" t="s">
        <v>0</v>
      </c>
      <c r="E4" s="165" t="s">
        <v>1</v>
      </c>
      <c r="F4" s="165" t="s">
        <v>2</v>
      </c>
      <c r="G4" s="165" t="s">
        <v>2534</v>
      </c>
      <c r="H4" s="165" t="s">
        <v>3</v>
      </c>
      <c r="I4" s="166"/>
      <c r="J4" s="165" t="s">
        <v>4</v>
      </c>
    </row>
    <row r="5" spans="1:10" ht="14.1" customHeight="1" x14ac:dyDescent="0.2">
      <c r="A5" s="42">
        <v>5</v>
      </c>
      <c r="E5" s="25" t="s">
        <v>2148</v>
      </c>
      <c r="F5" s="25" t="s">
        <v>2149</v>
      </c>
      <c r="H5" s="26" t="s">
        <v>5</v>
      </c>
      <c r="I5" s="26" t="s">
        <v>2472</v>
      </c>
      <c r="J5" s="25" t="s">
        <v>2553</v>
      </c>
    </row>
    <row r="6" spans="1:10" ht="14.1" customHeight="1" x14ac:dyDescent="0.2">
      <c r="A6" s="42">
        <v>6</v>
      </c>
      <c r="E6" s="70"/>
      <c r="F6" s="25" t="s">
        <v>6</v>
      </c>
      <c r="H6" s="26">
        <v>2017.3</v>
      </c>
      <c r="I6" s="26">
        <v>2018</v>
      </c>
      <c r="J6" s="25" t="s">
        <v>2552</v>
      </c>
    </row>
    <row r="7" spans="1:10" ht="14.1" customHeight="1" x14ac:dyDescent="0.2">
      <c r="A7" s="42">
        <v>7</v>
      </c>
      <c r="E7" s="66" t="s">
        <v>7</v>
      </c>
      <c r="F7" s="66" t="s">
        <v>8</v>
      </c>
      <c r="G7" s="43"/>
      <c r="J7" s="71"/>
    </row>
    <row r="8" spans="1:10" ht="14.1" customHeight="1" x14ac:dyDescent="0.2">
      <c r="A8" s="42">
        <v>8</v>
      </c>
      <c r="B8" s="37">
        <v>1</v>
      </c>
      <c r="C8" s="37">
        <v>1</v>
      </c>
      <c r="D8" s="25" t="s">
        <v>8</v>
      </c>
      <c r="E8" s="72" t="s">
        <v>9</v>
      </c>
      <c r="F8" s="27" t="s">
        <v>11</v>
      </c>
      <c r="G8" s="43" t="s">
        <v>726</v>
      </c>
      <c r="J8" s="25" t="s">
        <v>12</v>
      </c>
    </row>
    <row r="9" spans="1:10" ht="14.1" customHeight="1" x14ac:dyDescent="0.2">
      <c r="A9" s="42">
        <v>9</v>
      </c>
      <c r="B9" s="37">
        <f t="shared" ref="B9:B33" si="0">B8+1</f>
        <v>2</v>
      </c>
      <c r="C9" s="37">
        <v>2</v>
      </c>
      <c r="D9" s="25" t="s">
        <v>8</v>
      </c>
      <c r="E9" s="25" t="s">
        <v>13</v>
      </c>
      <c r="F9" s="27" t="s">
        <v>15</v>
      </c>
      <c r="G9" s="43" t="s">
        <v>16</v>
      </c>
      <c r="J9" s="71"/>
    </row>
    <row r="10" spans="1:10" ht="14.1" customHeight="1" x14ac:dyDescent="0.2">
      <c r="A10" s="42">
        <v>10</v>
      </c>
      <c r="B10" s="37">
        <f t="shared" si="0"/>
        <v>3</v>
      </c>
      <c r="C10" s="37">
        <v>3</v>
      </c>
      <c r="D10" s="25" t="s">
        <v>8</v>
      </c>
      <c r="E10" s="73" t="s">
        <v>2132</v>
      </c>
      <c r="F10" s="74" t="s">
        <v>2133</v>
      </c>
      <c r="G10" s="43" t="s">
        <v>19</v>
      </c>
      <c r="J10" s="75" t="s">
        <v>2539</v>
      </c>
    </row>
    <row r="11" spans="1:10" ht="14.1" customHeight="1" x14ac:dyDescent="0.2">
      <c r="A11" s="42">
        <v>11</v>
      </c>
      <c r="B11" s="37">
        <f t="shared" si="0"/>
        <v>4</v>
      </c>
      <c r="C11" s="37">
        <v>4</v>
      </c>
      <c r="D11" s="25" t="s">
        <v>8</v>
      </c>
      <c r="E11" s="73" t="s">
        <v>17</v>
      </c>
      <c r="F11" s="76" t="s">
        <v>18</v>
      </c>
      <c r="G11" s="43" t="s">
        <v>19</v>
      </c>
      <c r="J11" s="25" t="s">
        <v>20</v>
      </c>
    </row>
    <row r="12" spans="1:10" s="80" customFormat="1" ht="14.1" customHeight="1" x14ac:dyDescent="0.2">
      <c r="A12" s="42">
        <v>12</v>
      </c>
      <c r="B12" s="37">
        <f t="shared" si="0"/>
        <v>5</v>
      </c>
      <c r="C12" s="37">
        <v>5</v>
      </c>
      <c r="D12" s="25" t="s">
        <v>8</v>
      </c>
      <c r="E12" s="77" t="s">
        <v>21</v>
      </c>
      <c r="F12" s="78" t="s">
        <v>22</v>
      </c>
      <c r="G12" s="79" t="s">
        <v>19</v>
      </c>
      <c r="H12" s="26"/>
      <c r="I12" s="26"/>
      <c r="J12" s="25" t="s">
        <v>23</v>
      </c>
    </row>
    <row r="13" spans="1:10" s="80" customFormat="1" ht="14.1" customHeight="1" x14ac:dyDescent="0.2">
      <c r="A13" s="42">
        <v>13</v>
      </c>
      <c r="B13" s="37">
        <f t="shared" si="0"/>
        <v>6</v>
      </c>
      <c r="C13" s="37">
        <v>6</v>
      </c>
      <c r="D13" s="25" t="s">
        <v>8</v>
      </c>
      <c r="E13" s="77" t="s">
        <v>24</v>
      </c>
      <c r="F13" s="78" t="s">
        <v>25</v>
      </c>
      <c r="G13" s="79" t="s">
        <v>19</v>
      </c>
      <c r="H13" s="26"/>
      <c r="I13" s="26"/>
      <c r="J13" s="81" t="s">
        <v>26</v>
      </c>
    </row>
    <row r="14" spans="1:10" ht="14.1" customHeight="1" x14ac:dyDescent="0.2">
      <c r="A14" s="42">
        <v>14</v>
      </c>
      <c r="B14" s="37">
        <f t="shared" si="0"/>
        <v>7</v>
      </c>
      <c r="C14" s="37">
        <v>7</v>
      </c>
      <c r="D14" s="25" t="s">
        <v>8</v>
      </c>
      <c r="E14" s="72" t="s">
        <v>27</v>
      </c>
      <c r="F14" s="27" t="s">
        <v>28</v>
      </c>
      <c r="G14" s="43" t="s">
        <v>19</v>
      </c>
      <c r="J14" s="71"/>
    </row>
    <row r="15" spans="1:10" s="82" customFormat="1" ht="14.1" customHeight="1" x14ac:dyDescent="0.2">
      <c r="A15" s="42">
        <v>15</v>
      </c>
      <c r="B15" s="37">
        <f t="shared" si="0"/>
        <v>8</v>
      </c>
      <c r="C15" s="37">
        <v>8</v>
      </c>
      <c r="D15" s="25" t="s">
        <v>8</v>
      </c>
      <c r="E15" s="72" t="s">
        <v>29</v>
      </c>
      <c r="F15" s="27" t="s">
        <v>30</v>
      </c>
      <c r="G15" s="79" t="s">
        <v>19</v>
      </c>
      <c r="H15" s="26"/>
      <c r="I15" s="26"/>
      <c r="J15" s="25" t="s">
        <v>31</v>
      </c>
    </row>
    <row r="16" spans="1:10" s="82" customFormat="1" ht="14.1" customHeight="1" x14ac:dyDescent="0.2">
      <c r="A16" s="42">
        <v>16</v>
      </c>
      <c r="B16" s="37">
        <f t="shared" si="0"/>
        <v>9</v>
      </c>
      <c r="C16" s="37">
        <v>9</v>
      </c>
      <c r="D16" s="25" t="s">
        <v>8</v>
      </c>
      <c r="E16" s="83" t="s">
        <v>32</v>
      </c>
      <c r="F16" s="76" t="s">
        <v>33</v>
      </c>
      <c r="G16" s="79" t="s">
        <v>19</v>
      </c>
      <c r="H16" s="26"/>
      <c r="I16" s="26"/>
      <c r="J16" s="25" t="s">
        <v>34</v>
      </c>
    </row>
    <row r="17" spans="1:10" ht="14.1" customHeight="1" x14ac:dyDescent="0.2">
      <c r="A17" s="42">
        <v>17</v>
      </c>
      <c r="B17" s="37">
        <f t="shared" si="0"/>
        <v>10</v>
      </c>
      <c r="C17" s="37">
        <v>10</v>
      </c>
      <c r="D17" s="25" t="s">
        <v>8</v>
      </c>
      <c r="E17" s="72" t="s">
        <v>35</v>
      </c>
      <c r="F17" s="27" t="s">
        <v>36</v>
      </c>
      <c r="G17" s="43" t="s">
        <v>19</v>
      </c>
      <c r="J17" s="25" t="s">
        <v>37</v>
      </c>
    </row>
    <row r="18" spans="1:10" ht="14.1" customHeight="1" x14ac:dyDescent="0.2">
      <c r="A18" s="42">
        <v>18</v>
      </c>
      <c r="B18" s="37">
        <f t="shared" si="0"/>
        <v>11</v>
      </c>
      <c r="C18" s="37">
        <v>11</v>
      </c>
      <c r="D18" s="25" t="s">
        <v>8</v>
      </c>
      <c r="E18" s="83" t="s">
        <v>60</v>
      </c>
      <c r="F18" s="76" t="s">
        <v>2145</v>
      </c>
      <c r="G18" s="44" t="s">
        <v>19</v>
      </c>
      <c r="J18" s="25" t="s">
        <v>61</v>
      </c>
    </row>
    <row r="19" spans="1:10" ht="14.1" customHeight="1" x14ac:dyDescent="0.2">
      <c r="A19" s="42">
        <v>19</v>
      </c>
      <c r="B19" s="37">
        <f t="shared" si="0"/>
        <v>12</v>
      </c>
      <c r="C19" s="37">
        <v>12</v>
      </c>
      <c r="D19" s="25" t="s">
        <v>8</v>
      </c>
      <c r="E19" s="25" t="s">
        <v>59</v>
      </c>
      <c r="F19" s="27" t="s">
        <v>2144</v>
      </c>
      <c r="G19" s="43" t="s">
        <v>43</v>
      </c>
      <c r="J19" s="71"/>
    </row>
    <row r="20" spans="1:10" ht="14.1" customHeight="1" x14ac:dyDescent="0.2">
      <c r="A20" s="42">
        <v>20</v>
      </c>
      <c r="B20" s="37">
        <f t="shared" si="0"/>
        <v>13</v>
      </c>
      <c r="C20" s="37">
        <v>13</v>
      </c>
      <c r="D20" s="25" t="s">
        <v>8</v>
      </c>
      <c r="E20" s="25" t="s">
        <v>56</v>
      </c>
      <c r="F20" s="27" t="s">
        <v>2143</v>
      </c>
      <c r="G20" s="43" t="s">
        <v>43</v>
      </c>
      <c r="J20" s="71"/>
    </row>
    <row r="21" spans="1:10" ht="14.1" customHeight="1" x14ac:dyDescent="0.2">
      <c r="A21" s="42">
        <v>21</v>
      </c>
      <c r="B21" s="37">
        <f t="shared" si="0"/>
        <v>14</v>
      </c>
      <c r="C21" s="37">
        <v>14</v>
      </c>
      <c r="D21" s="25" t="s">
        <v>8</v>
      </c>
      <c r="E21" s="72" t="s">
        <v>38</v>
      </c>
      <c r="F21" s="27" t="s">
        <v>2140</v>
      </c>
      <c r="G21" s="43" t="s">
        <v>19</v>
      </c>
      <c r="J21" s="71"/>
    </row>
    <row r="22" spans="1:10" ht="14.1" customHeight="1" x14ac:dyDescent="0.2">
      <c r="A22" s="42">
        <v>22</v>
      </c>
      <c r="B22" s="37">
        <f t="shared" si="0"/>
        <v>15</v>
      </c>
      <c r="C22" s="37">
        <v>15</v>
      </c>
      <c r="D22" s="25" t="s">
        <v>8</v>
      </c>
      <c r="E22" s="83" t="s">
        <v>39</v>
      </c>
      <c r="F22" s="76" t="s">
        <v>2141</v>
      </c>
      <c r="G22" s="44" t="s">
        <v>19</v>
      </c>
      <c r="H22" s="26" t="s">
        <v>40</v>
      </c>
      <c r="J22" s="25" t="s">
        <v>41</v>
      </c>
    </row>
    <row r="23" spans="1:10" ht="14.1" customHeight="1" x14ac:dyDescent="0.2">
      <c r="A23" s="42">
        <v>23</v>
      </c>
      <c r="B23" s="37">
        <f t="shared" si="0"/>
        <v>16</v>
      </c>
      <c r="C23" s="37">
        <v>16</v>
      </c>
      <c r="D23" s="25" t="s">
        <v>8</v>
      </c>
      <c r="E23" s="25" t="s">
        <v>42</v>
      </c>
      <c r="F23" s="27" t="s">
        <v>2142</v>
      </c>
      <c r="G23" s="43" t="s">
        <v>43</v>
      </c>
      <c r="J23" s="71"/>
    </row>
    <row r="24" spans="1:10" ht="14.1" customHeight="1" x14ac:dyDescent="0.2">
      <c r="A24" s="42">
        <v>24</v>
      </c>
      <c r="B24" s="37">
        <f t="shared" si="0"/>
        <v>17</v>
      </c>
      <c r="C24" s="37">
        <v>17</v>
      </c>
      <c r="D24" s="25" t="s">
        <v>8</v>
      </c>
      <c r="E24" s="39" t="s">
        <v>46</v>
      </c>
      <c r="F24" s="27" t="s">
        <v>47</v>
      </c>
      <c r="G24" s="43" t="s">
        <v>48</v>
      </c>
      <c r="H24" s="26" t="s">
        <v>50</v>
      </c>
      <c r="I24" s="26" t="s">
        <v>153</v>
      </c>
      <c r="J24" s="25" t="s">
        <v>51</v>
      </c>
    </row>
    <row r="25" spans="1:10" ht="14.1" customHeight="1" x14ac:dyDescent="0.2">
      <c r="A25" s="42">
        <v>25</v>
      </c>
      <c r="B25" s="37">
        <f t="shared" si="0"/>
        <v>18</v>
      </c>
      <c r="C25" s="37">
        <v>18</v>
      </c>
      <c r="D25" s="25" t="s">
        <v>8</v>
      </c>
      <c r="E25" s="72" t="s">
        <v>52</v>
      </c>
      <c r="F25" s="84" t="s">
        <v>54</v>
      </c>
      <c r="G25" s="43" t="s">
        <v>19</v>
      </c>
      <c r="J25" s="84" t="s">
        <v>55</v>
      </c>
    </row>
    <row r="26" spans="1:10" ht="14.1" customHeight="1" x14ac:dyDescent="0.2">
      <c r="A26" s="42">
        <v>26</v>
      </c>
      <c r="B26" s="37">
        <f t="shared" si="0"/>
        <v>19</v>
      </c>
      <c r="C26" s="37">
        <v>19</v>
      </c>
      <c r="D26" s="25" t="s">
        <v>8</v>
      </c>
      <c r="E26" s="72" t="s">
        <v>44</v>
      </c>
      <c r="F26" s="27" t="s">
        <v>45</v>
      </c>
      <c r="G26" s="43" t="s">
        <v>19</v>
      </c>
      <c r="J26" s="71"/>
    </row>
    <row r="27" spans="1:10" ht="14.1" customHeight="1" x14ac:dyDescent="0.2">
      <c r="A27" s="42">
        <v>27</v>
      </c>
      <c r="B27" s="37">
        <f t="shared" si="0"/>
        <v>20</v>
      </c>
      <c r="C27" s="37">
        <v>20</v>
      </c>
      <c r="D27" s="25" t="s">
        <v>8</v>
      </c>
      <c r="E27" s="25" t="s">
        <v>57</v>
      </c>
      <c r="F27" s="27" t="s">
        <v>58</v>
      </c>
      <c r="G27" s="43" t="s">
        <v>43</v>
      </c>
      <c r="J27" s="71"/>
    </row>
    <row r="28" spans="1:10" ht="14.1" customHeight="1" x14ac:dyDescent="0.2">
      <c r="A28" s="42">
        <v>28</v>
      </c>
      <c r="B28" s="37">
        <f t="shared" si="0"/>
        <v>21</v>
      </c>
      <c r="C28" s="37">
        <v>21</v>
      </c>
      <c r="D28" s="25" t="s">
        <v>8</v>
      </c>
      <c r="E28" s="25" t="s">
        <v>62</v>
      </c>
      <c r="F28" s="27" t="s">
        <v>64</v>
      </c>
      <c r="G28" s="43" t="s">
        <v>43</v>
      </c>
      <c r="J28" s="71"/>
    </row>
    <row r="29" spans="1:10" ht="14.1" customHeight="1" x14ac:dyDescent="0.2">
      <c r="A29" s="42">
        <v>29</v>
      </c>
      <c r="B29" s="37">
        <f t="shared" si="0"/>
        <v>22</v>
      </c>
      <c r="C29" s="37">
        <v>22</v>
      </c>
      <c r="D29" s="25" t="s">
        <v>8</v>
      </c>
      <c r="E29" s="25" t="s">
        <v>65</v>
      </c>
      <c r="F29" s="27" t="s">
        <v>66</v>
      </c>
      <c r="G29" s="43" t="s">
        <v>43</v>
      </c>
      <c r="H29" s="26" t="s">
        <v>50</v>
      </c>
      <c r="J29" s="20"/>
    </row>
    <row r="30" spans="1:10" ht="14.1" customHeight="1" x14ac:dyDescent="0.2">
      <c r="A30" s="42">
        <v>30</v>
      </c>
      <c r="B30" s="37">
        <f t="shared" si="0"/>
        <v>23</v>
      </c>
      <c r="C30" s="37">
        <v>23</v>
      </c>
      <c r="D30" s="25" t="s">
        <v>8</v>
      </c>
      <c r="E30" s="72" t="s">
        <v>67</v>
      </c>
      <c r="F30" s="27" t="s">
        <v>68</v>
      </c>
      <c r="G30" s="79" t="s">
        <v>19</v>
      </c>
      <c r="H30" s="26" t="s">
        <v>69</v>
      </c>
      <c r="I30" s="26" t="s">
        <v>69</v>
      </c>
      <c r="J30" s="72"/>
    </row>
    <row r="31" spans="1:10" ht="14.1" customHeight="1" x14ac:dyDescent="0.2">
      <c r="A31" s="42">
        <v>31</v>
      </c>
      <c r="B31" s="37">
        <f t="shared" si="0"/>
        <v>24</v>
      </c>
      <c r="C31" s="37">
        <v>24</v>
      </c>
      <c r="D31" s="25" t="s">
        <v>8</v>
      </c>
      <c r="E31" s="85" t="s">
        <v>2532</v>
      </c>
      <c r="F31" s="74" t="s">
        <v>2531</v>
      </c>
      <c r="G31" s="79" t="s">
        <v>19</v>
      </c>
      <c r="H31" s="26" t="s">
        <v>40</v>
      </c>
      <c r="J31" s="25" t="s">
        <v>2540</v>
      </c>
    </row>
    <row r="32" spans="1:10" ht="14.1" customHeight="1" x14ac:dyDescent="0.2">
      <c r="A32" s="42">
        <v>32</v>
      </c>
      <c r="B32" s="37">
        <f t="shared" si="0"/>
        <v>25</v>
      </c>
      <c r="C32" s="37">
        <v>25</v>
      </c>
      <c r="D32" s="25" t="s">
        <v>8</v>
      </c>
      <c r="E32" s="25" t="s">
        <v>70</v>
      </c>
      <c r="F32" s="27" t="s">
        <v>71</v>
      </c>
      <c r="G32" s="43" t="s">
        <v>43</v>
      </c>
      <c r="J32" s="71"/>
    </row>
    <row r="33" spans="1:10" ht="14.1" customHeight="1" x14ac:dyDescent="0.2">
      <c r="A33" s="42">
        <v>33</v>
      </c>
      <c r="B33" s="37">
        <f t="shared" si="0"/>
        <v>26</v>
      </c>
      <c r="C33" s="37">
        <v>26</v>
      </c>
      <c r="D33" s="25" t="s">
        <v>8</v>
      </c>
      <c r="E33" s="72" t="s">
        <v>72</v>
      </c>
      <c r="F33" s="27" t="s">
        <v>73</v>
      </c>
      <c r="G33" s="43" t="s">
        <v>19</v>
      </c>
      <c r="J33" s="71"/>
    </row>
    <row r="34" spans="1:10" ht="14.1" customHeight="1" x14ac:dyDescent="0.2">
      <c r="A34" s="42">
        <v>34</v>
      </c>
      <c r="D34" s="25"/>
      <c r="G34" s="43"/>
      <c r="J34" s="71"/>
    </row>
    <row r="35" spans="1:10" ht="14.1" customHeight="1" x14ac:dyDescent="0.2">
      <c r="A35" s="42">
        <v>35</v>
      </c>
      <c r="D35" s="25"/>
      <c r="E35" s="66" t="s">
        <v>74</v>
      </c>
      <c r="F35" s="66" t="s">
        <v>75</v>
      </c>
      <c r="G35" s="43"/>
    </row>
    <row r="36" spans="1:10" ht="14.1" customHeight="1" x14ac:dyDescent="0.2">
      <c r="A36" s="42">
        <v>36</v>
      </c>
      <c r="B36" s="37">
        <f>B33+1</f>
        <v>27</v>
      </c>
      <c r="C36" s="37">
        <v>27</v>
      </c>
      <c r="D36" s="25" t="s">
        <v>75</v>
      </c>
      <c r="E36" s="25" t="s">
        <v>76</v>
      </c>
      <c r="F36" s="84" t="s">
        <v>78</v>
      </c>
      <c r="G36" s="43" t="s">
        <v>16</v>
      </c>
      <c r="I36" s="26" t="s">
        <v>50</v>
      </c>
    </row>
    <row r="37" spans="1:10" ht="14.1" customHeight="1" x14ac:dyDescent="0.2">
      <c r="A37" s="42">
        <v>37</v>
      </c>
      <c r="D37" s="25"/>
      <c r="F37" s="25"/>
      <c r="G37" s="43"/>
      <c r="J37" s="71"/>
    </row>
    <row r="38" spans="1:10" ht="14.1" customHeight="1" x14ac:dyDescent="0.2">
      <c r="A38" s="42">
        <v>38</v>
      </c>
      <c r="D38" s="25"/>
      <c r="E38" s="66" t="s">
        <v>79</v>
      </c>
      <c r="F38" s="66" t="s">
        <v>80</v>
      </c>
      <c r="G38" s="43"/>
      <c r="J38" s="71"/>
    </row>
    <row r="39" spans="1:10" s="90" customFormat="1" ht="14.1" customHeight="1" x14ac:dyDescent="0.2">
      <c r="A39" s="42">
        <v>39</v>
      </c>
      <c r="B39" s="37">
        <f>B36+1</f>
        <v>28</v>
      </c>
      <c r="C39" s="37">
        <v>28</v>
      </c>
      <c r="D39" s="25" t="s">
        <v>80</v>
      </c>
      <c r="E39" s="86" t="s">
        <v>81</v>
      </c>
      <c r="F39" s="87" t="s">
        <v>82</v>
      </c>
      <c r="G39" s="88" t="s">
        <v>2489</v>
      </c>
      <c r="H39" s="26"/>
      <c r="I39" s="26"/>
      <c r="J39" s="89" t="s">
        <v>83</v>
      </c>
    </row>
    <row r="40" spans="1:10" s="90" customFormat="1" ht="14.1" customHeight="1" x14ac:dyDescent="0.2">
      <c r="A40" s="42">
        <v>40</v>
      </c>
      <c r="B40" s="37">
        <f>B39+1</f>
        <v>29</v>
      </c>
      <c r="C40" s="37">
        <v>29</v>
      </c>
      <c r="D40" s="25" t="s">
        <v>80</v>
      </c>
      <c r="E40" s="86" t="s">
        <v>84</v>
      </c>
      <c r="F40" s="87" t="s">
        <v>2514</v>
      </c>
      <c r="G40" s="79" t="s">
        <v>2489</v>
      </c>
      <c r="H40" s="26"/>
      <c r="I40" s="26"/>
      <c r="J40" s="18" t="s">
        <v>85</v>
      </c>
    </row>
    <row r="41" spans="1:10" ht="14.1" customHeight="1" x14ac:dyDescent="0.2">
      <c r="A41" s="42">
        <v>41</v>
      </c>
      <c r="B41" s="37">
        <f>B40+1</f>
        <v>30</v>
      </c>
      <c r="C41" s="37">
        <v>30</v>
      </c>
      <c r="D41" s="25" t="s">
        <v>80</v>
      </c>
      <c r="E41" s="72" t="s">
        <v>86</v>
      </c>
      <c r="F41" s="27" t="s">
        <v>87</v>
      </c>
      <c r="G41" s="43" t="s">
        <v>19</v>
      </c>
      <c r="H41" s="26" t="s">
        <v>40</v>
      </c>
      <c r="J41" s="71"/>
    </row>
    <row r="42" spans="1:10" ht="14.1" customHeight="1" x14ac:dyDescent="0.2">
      <c r="A42" s="42">
        <v>42</v>
      </c>
      <c r="B42" s="37">
        <f>B41+1</f>
        <v>31</v>
      </c>
      <c r="C42" s="37">
        <v>31</v>
      </c>
      <c r="D42" s="25" t="s">
        <v>80</v>
      </c>
      <c r="E42" s="25" t="s">
        <v>88</v>
      </c>
      <c r="F42" s="84" t="s">
        <v>90</v>
      </c>
      <c r="G42" s="43" t="s">
        <v>16</v>
      </c>
      <c r="J42" s="84" t="s">
        <v>91</v>
      </c>
    </row>
    <row r="43" spans="1:10" ht="14.1" customHeight="1" x14ac:dyDescent="0.2">
      <c r="A43" s="42">
        <v>43</v>
      </c>
      <c r="B43" s="37">
        <f>B42+1</f>
        <v>32</v>
      </c>
      <c r="C43" s="37">
        <v>32</v>
      </c>
      <c r="D43" s="25" t="s">
        <v>80</v>
      </c>
      <c r="E43" s="25" t="s">
        <v>92</v>
      </c>
      <c r="F43" s="27" t="s">
        <v>93</v>
      </c>
      <c r="G43" s="43" t="s">
        <v>16</v>
      </c>
      <c r="J43" s="18" t="s">
        <v>6</v>
      </c>
    </row>
    <row r="44" spans="1:10" ht="14.1" customHeight="1" x14ac:dyDescent="0.2">
      <c r="A44" s="42">
        <v>44</v>
      </c>
      <c r="B44" s="37">
        <f>B43+1</f>
        <v>33</v>
      </c>
      <c r="C44" s="37">
        <v>33</v>
      </c>
      <c r="D44" s="25" t="s">
        <v>80</v>
      </c>
      <c r="E44" s="39" t="s">
        <v>94</v>
      </c>
      <c r="F44" s="27" t="s">
        <v>95</v>
      </c>
      <c r="G44" s="43" t="s">
        <v>48</v>
      </c>
      <c r="H44" s="26" t="s">
        <v>50</v>
      </c>
      <c r="I44" s="26" t="s">
        <v>153</v>
      </c>
      <c r="J44" s="25" t="s">
        <v>97</v>
      </c>
    </row>
    <row r="45" spans="1:10" ht="14.1" customHeight="1" x14ac:dyDescent="0.2">
      <c r="A45" s="42">
        <v>45</v>
      </c>
      <c r="D45" s="25"/>
      <c r="E45" s="39"/>
      <c r="G45" s="43"/>
      <c r="J45" s="71"/>
    </row>
    <row r="46" spans="1:10" ht="14.1" customHeight="1" x14ac:dyDescent="0.2">
      <c r="A46" s="42">
        <v>46</v>
      </c>
      <c r="D46" s="25"/>
      <c r="E46" s="66" t="s">
        <v>98</v>
      </c>
      <c r="F46" s="66" t="s">
        <v>99</v>
      </c>
      <c r="G46" s="43"/>
      <c r="J46" s="71"/>
    </row>
    <row r="47" spans="1:10" ht="14.1" customHeight="1" x14ac:dyDescent="0.2">
      <c r="A47" s="42">
        <v>47</v>
      </c>
      <c r="B47" s="37">
        <f>B44+1</f>
        <v>34</v>
      </c>
      <c r="C47" s="37">
        <v>34</v>
      </c>
      <c r="D47" s="25" t="s">
        <v>99</v>
      </c>
      <c r="E47" s="83" t="s">
        <v>100</v>
      </c>
      <c r="F47" s="76" t="s">
        <v>101</v>
      </c>
      <c r="G47" s="43" t="s">
        <v>19</v>
      </c>
      <c r="H47" s="26" t="s">
        <v>40</v>
      </c>
      <c r="I47" s="26" t="s">
        <v>2482</v>
      </c>
      <c r="J47" s="25" t="s">
        <v>102</v>
      </c>
    </row>
    <row r="48" spans="1:10" ht="14.1" customHeight="1" x14ac:dyDescent="0.2">
      <c r="A48" s="42">
        <v>48</v>
      </c>
      <c r="D48" s="25"/>
      <c r="E48" s="91"/>
      <c r="F48" s="76"/>
      <c r="G48" s="43"/>
    </row>
    <row r="49" spans="1:10" s="93" customFormat="1" ht="14.1" customHeight="1" x14ac:dyDescent="0.2">
      <c r="A49" s="42">
        <v>49</v>
      </c>
      <c r="B49" s="37"/>
      <c r="C49" s="37"/>
      <c r="D49" s="25"/>
      <c r="E49" s="92" t="s">
        <v>103</v>
      </c>
      <c r="F49" s="66" t="s">
        <v>104</v>
      </c>
      <c r="G49" s="43"/>
      <c r="H49" s="28"/>
      <c r="I49" s="28"/>
      <c r="J49" s="33"/>
    </row>
    <row r="50" spans="1:10" s="93" customFormat="1" ht="14.1" customHeight="1" x14ac:dyDescent="0.2">
      <c r="A50" s="42">
        <v>50</v>
      </c>
      <c r="B50" s="37">
        <f>B47+1</f>
        <v>35</v>
      </c>
      <c r="C50" s="37">
        <v>35</v>
      </c>
      <c r="D50" s="25" t="s">
        <v>104</v>
      </c>
      <c r="E50" s="94" t="s">
        <v>105</v>
      </c>
      <c r="F50" s="95" t="s">
        <v>106</v>
      </c>
      <c r="G50" s="43" t="s">
        <v>19</v>
      </c>
      <c r="H50" s="28" t="s">
        <v>40</v>
      </c>
      <c r="I50" s="28" t="s">
        <v>2482</v>
      </c>
      <c r="J50" s="45" t="s">
        <v>107</v>
      </c>
    </row>
    <row r="51" spans="1:10" s="93" customFormat="1" ht="14.1" customHeight="1" x14ac:dyDescent="0.2">
      <c r="A51" s="42">
        <v>51</v>
      </c>
      <c r="B51" s="37">
        <f>B50+1</f>
        <v>36</v>
      </c>
      <c r="C51" s="37">
        <v>36</v>
      </c>
      <c r="D51" s="25" t="s">
        <v>104</v>
      </c>
      <c r="E51" s="96" t="s">
        <v>108</v>
      </c>
      <c r="F51" s="78" t="s">
        <v>109</v>
      </c>
      <c r="G51" s="43" t="s">
        <v>19</v>
      </c>
      <c r="H51" s="28" t="s">
        <v>50</v>
      </c>
      <c r="I51" s="28"/>
      <c r="J51" s="32" t="s">
        <v>110</v>
      </c>
    </row>
    <row r="52" spans="1:10" ht="14.1" customHeight="1" x14ac:dyDescent="0.2">
      <c r="A52" s="42">
        <v>52</v>
      </c>
      <c r="E52" s="39"/>
      <c r="G52" s="43"/>
      <c r="J52" s="71"/>
    </row>
    <row r="53" spans="1:10" ht="14.1" customHeight="1" x14ac:dyDescent="0.2">
      <c r="A53" s="42">
        <v>53</v>
      </c>
      <c r="E53" s="92" t="s">
        <v>111</v>
      </c>
      <c r="F53" s="66" t="s">
        <v>112</v>
      </c>
      <c r="G53" s="43"/>
      <c r="J53" s="71"/>
    </row>
    <row r="54" spans="1:10" s="93" customFormat="1" ht="14.1" customHeight="1" x14ac:dyDescent="0.2">
      <c r="A54" s="42">
        <v>54</v>
      </c>
      <c r="B54" s="37">
        <f>B51+1</f>
        <v>37</v>
      </c>
      <c r="C54" s="37">
        <v>37</v>
      </c>
      <c r="D54" s="25" t="s">
        <v>112</v>
      </c>
      <c r="E54" s="97" t="s">
        <v>113</v>
      </c>
      <c r="F54" s="84" t="s">
        <v>114</v>
      </c>
      <c r="G54" s="43" t="s">
        <v>19</v>
      </c>
      <c r="H54" s="26" t="s">
        <v>6</v>
      </c>
      <c r="I54" s="26"/>
      <c r="J54" s="25" t="s">
        <v>6</v>
      </c>
    </row>
    <row r="55" spans="1:10" s="93" customFormat="1" ht="14.1" customHeight="1" x14ac:dyDescent="0.2">
      <c r="A55" s="42">
        <v>55</v>
      </c>
      <c r="B55" s="37">
        <f>B54+1</f>
        <v>38</v>
      </c>
      <c r="C55" s="37">
        <v>38</v>
      </c>
      <c r="D55" s="25" t="s">
        <v>112</v>
      </c>
      <c r="E55" s="97" t="s">
        <v>115</v>
      </c>
      <c r="F55" s="84" t="s">
        <v>117</v>
      </c>
      <c r="G55" s="43" t="s">
        <v>19</v>
      </c>
      <c r="H55" s="28" t="s">
        <v>50</v>
      </c>
      <c r="I55" s="28" t="s">
        <v>50</v>
      </c>
      <c r="J55" s="33" t="s">
        <v>118</v>
      </c>
    </row>
    <row r="56" spans="1:10" s="93" customFormat="1" ht="14.1" customHeight="1" x14ac:dyDescent="0.2">
      <c r="A56" s="42">
        <v>56</v>
      </c>
      <c r="B56" s="37">
        <f t="shared" ref="B56:B61" si="1">B55+1</f>
        <v>39</v>
      </c>
      <c r="C56" s="37">
        <v>39</v>
      </c>
      <c r="D56" s="25" t="s">
        <v>112</v>
      </c>
      <c r="E56" s="97" t="s">
        <v>119</v>
      </c>
      <c r="F56" s="84" t="s">
        <v>120</v>
      </c>
      <c r="G56" s="43" t="s">
        <v>19</v>
      </c>
      <c r="H56" s="28" t="s">
        <v>6</v>
      </c>
      <c r="I56" s="28"/>
      <c r="J56" s="33" t="s">
        <v>121</v>
      </c>
    </row>
    <row r="57" spans="1:10" s="93" customFormat="1" ht="14.1" customHeight="1" x14ac:dyDescent="0.2">
      <c r="A57" s="42">
        <v>57</v>
      </c>
      <c r="B57" s="37">
        <f t="shared" si="1"/>
        <v>40</v>
      </c>
      <c r="C57" s="37">
        <v>40</v>
      </c>
      <c r="D57" s="25" t="s">
        <v>112</v>
      </c>
      <c r="E57" s="97" t="s">
        <v>122</v>
      </c>
      <c r="F57" s="84" t="s">
        <v>123</v>
      </c>
      <c r="G57" s="43" t="s">
        <v>19</v>
      </c>
      <c r="H57" s="26" t="s">
        <v>40</v>
      </c>
      <c r="I57" s="26" t="s">
        <v>2482</v>
      </c>
      <c r="J57" s="25" t="s">
        <v>124</v>
      </c>
    </row>
    <row r="58" spans="1:10" s="93" customFormat="1" ht="14.1" customHeight="1" x14ac:dyDescent="0.2">
      <c r="A58" s="42">
        <v>58</v>
      </c>
      <c r="B58" s="37">
        <f t="shared" si="1"/>
        <v>41</v>
      </c>
      <c r="C58" s="37">
        <v>41</v>
      </c>
      <c r="D58" s="25" t="s">
        <v>112</v>
      </c>
      <c r="E58" s="33" t="s">
        <v>125</v>
      </c>
      <c r="F58" s="84" t="s">
        <v>126</v>
      </c>
      <c r="G58" s="43" t="s">
        <v>43</v>
      </c>
      <c r="H58" s="28" t="s">
        <v>40</v>
      </c>
      <c r="I58" s="28"/>
      <c r="J58" s="33" t="s">
        <v>121</v>
      </c>
    </row>
    <row r="59" spans="1:10" s="93" customFormat="1" ht="14.1" customHeight="1" x14ac:dyDescent="0.2">
      <c r="A59" s="42">
        <v>59</v>
      </c>
      <c r="B59" s="37">
        <f t="shared" si="1"/>
        <v>42</v>
      </c>
      <c r="C59" s="37">
        <v>42</v>
      </c>
      <c r="D59" s="25" t="s">
        <v>112</v>
      </c>
      <c r="E59" s="33" t="s">
        <v>127</v>
      </c>
      <c r="F59" s="84" t="s">
        <v>128</v>
      </c>
      <c r="G59" s="43" t="s">
        <v>43</v>
      </c>
      <c r="H59" s="28" t="s">
        <v>6</v>
      </c>
      <c r="I59" s="28"/>
      <c r="J59" s="33" t="s">
        <v>121</v>
      </c>
    </row>
    <row r="60" spans="1:10" s="80" customFormat="1" ht="14.1" customHeight="1" x14ac:dyDescent="0.2">
      <c r="A60" s="42">
        <v>60</v>
      </c>
      <c r="B60" s="37">
        <f t="shared" si="1"/>
        <v>43</v>
      </c>
      <c r="C60" s="37">
        <v>43</v>
      </c>
      <c r="D60" s="25" t="s">
        <v>112</v>
      </c>
      <c r="E60" s="96" t="s">
        <v>129</v>
      </c>
      <c r="F60" s="78" t="s">
        <v>130</v>
      </c>
      <c r="G60" s="43" t="s">
        <v>19</v>
      </c>
      <c r="H60" s="28" t="s">
        <v>121</v>
      </c>
      <c r="I60" s="28"/>
      <c r="J60" s="32" t="s">
        <v>131</v>
      </c>
    </row>
    <row r="61" spans="1:10" s="93" customFormat="1" ht="14.1" customHeight="1" x14ac:dyDescent="0.2">
      <c r="A61" s="42">
        <v>61</v>
      </c>
      <c r="B61" s="37">
        <f t="shared" si="1"/>
        <v>44</v>
      </c>
      <c r="C61" s="37">
        <v>44</v>
      </c>
      <c r="D61" s="25" t="s">
        <v>112</v>
      </c>
      <c r="E61" s="97" t="s">
        <v>132</v>
      </c>
      <c r="F61" s="84" t="s">
        <v>133</v>
      </c>
      <c r="G61" s="43" t="s">
        <v>19</v>
      </c>
      <c r="H61" s="28" t="s">
        <v>6</v>
      </c>
      <c r="I61" s="28"/>
      <c r="J61" s="33" t="s">
        <v>121</v>
      </c>
    </row>
    <row r="62" spans="1:10" s="93" customFormat="1" ht="14.1" customHeight="1" x14ac:dyDescent="0.2">
      <c r="A62" s="42">
        <v>62</v>
      </c>
      <c r="B62" s="37"/>
      <c r="C62" s="37"/>
      <c r="D62" s="18"/>
      <c r="E62" s="33"/>
      <c r="F62" s="84"/>
      <c r="G62" s="43"/>
      <c r="H62" s="28"/>
      <c r="I62" s="28"/>
      <c r="J62" s="33"/>
    </row>
    <row r="63" spans="1:10" s="93" customFormat="1" ht="14.1" customHeight="1" x14ac:dyDescent="0.2">
      <c r="A63" s="42">
        <v>63</v>
      </c>
      <c r="B63" s="37"/>
      <c r="C63" s="37"/>
      <c r="D63" s="18"/>
      <c r="E63" s="98" t="s">
        <v>134</v>
      </c>
      <c r="F63" s="66" t="s">
        <v>135</v>
      </c>
      <c r="G63" s="99"/>
      <c r="H63" s="28"/>
      <c r="I63" s="28"/>
      <c r="J63" s="33"/>
    </row>
    <row r="64" spans="1:10" s="93" customFormat="1" ht="14.1" customHeight="1" x14ac:dyDescent="0.2">
      <c r="A64" s="42">
        <v>64</v>
      </c>
      <c r="B64" s="37">
        <f>B61+1</f>
        <v>45</v>
      </c>
      <c r="C64" s="37">
        <v>45</v>
      </c>
      <c r="D64" s="25" t="s">
        <v>135</v>
      </c>
      <c r="E64" s="33" t="s">
        <v>136</v>
      </c>
      <c r="F64" s="84" t="s">
        <v>137</v>
      </c>
      <c r="G64" s="43" t="s">
        <v>16</v>
      </c>
      <c r="H64" s="28" t="s">
        <v>6</v>
      </c>
      <c r="I64" s="28"/>
      <c r="J64" s="33"/>
    </row>
    <row r="65" spans="1:10" s="93" customFormat="1" ht="14.1" customHeight="1" x14ac:dyDescent="0.2">
      <c r="A65" s="42">
        <v>65</v>
      </c>
      <c r="B65" s="37">
        <f t="shared" ref="B65" si="2">B64+1</f>
        <v>46</v>
      </c>
      <c r="C65" s="37">
        <v>46</v>
      </c>
      <c r="D65" s="25" t="s">
        <v>135</v>
      </c>
      <c r="E65" s="97" t="s">
        <v>138</v>
      </c>
      <c r="F65" s="84" t="s">
        <v>139</v>
      </c>
      <c r="G65" s="43" t="s">
        <v>19</v>
      </c>
      <c r="H65" s="28" t="s">
        <v>6</v>
      </c>
      <c r="I65" s="28"/>
      <c r="J65" s="33" t="s">
        <v>121</v>
      </c>
    </row>
    <row r="66" spans="1:10" s="93" customFormat="1" ht="14.1" customHeight="1" x14ac:dyDescent="0.2">
      <c r="A66" s="42">
        <v>66</v>
      </c>
      <c r="B66" s="37"/>
      <c r="C66" s="37"/>
      <c r="D66" s="18"/>
      <c r="E66" s="33"/>
      <c r="F66" s="84"/>
      <c r="G66" s="99"/>
      <c r="H66" s="28"/>
      <c r="I66" s="28"/>
      <c r="J66" s="33"/>
    </row>
    <row r="67" spans="1:10" ht="14.1" customHeight="1" x14ac:dyDescent="0.2">
      <c r="A67" s="42">
        <v>67</v>
      </c>
      <c r="B67" s="40"/>
      <c r="C67" s="40"/>
      <c r="E67" s="92" t="s">
        <v>140</v>
      </c>
      <c r="F67" s="100" t="s">
        <v>2480</v>
      </c>
      <c r="G67" s="101"/>
      <c r="H67" s="29"/>
      <c r="I67" s="29"/>
      <c r="J67" s="102"/>
    </row>
    <row r="68" spans="1:10" s="93" customFormat="1" ht="14.1" customHeight="1" x14ac:dyDescent="0.2">
      <c r="A68" s="42">
        <v>68</v>
      </c>
      <c r="B68" s="37">
        <f>B65+1</f>
        <v>47</v>
      </c>
      <c r="C68" s="37">
        <v>47</v>
      </c>
      <c r="D68" s="33" t="s">
        <v>141</v>
      </c>
      <c r="E68" s="97" t="s">
        <v>142</v>
      </c>
      <c r="F68" s="84" t="s">
        <v>143</v>
      </c>
      <c r="G68" s="43" t="s">
        <v>19</v>
      </c>
      <c r="H68" s="28" t="s">
        <v>6</v>
      </c>
      <c r="I68" s="28"/>
      <c r="J68" s="33" t="s">
        <v>121</v>
      </c>
    </row>
    <row r="69" spans="1:10" s="93" customFormat="1" ht="14.1" customHeight="1" x14ac:dyDescent="0.2">
      <c r="A69" s="42">
        <v>69</v>
      </c>
      <c r="B69" s="37">
        <f t="shared" ref="B69" si="3">B68+1</f>
        <v>48</v>
      </c>
      <c r="C69" s="37">
        <v>48</v>
      </c>
      <c r="D69" s="33" t="s">
        <v>141</v>
      </c>
      <c r="E69" s="97" t="s">
        <v>144</v>
      </c>
      <c r="F69" s="84" t="s">
        <v>145</v>
      </c>
      <c r="G69" s="43" t="s">
        <v>19</v>
      </c>
      <c r="H69" s="28" t="s">
        <v>6</v>
      </c>
      <c r="I69" s="28"/>
      <c r="J69" s="25" t="s">
        <v>6</v>
      </c>
    </row>
    <row r="70" spans="1:10" s="93" customFormat="1" ht="14.1" customHeight="1" x14ac:dyDescent="0.2">
      <c r="A70" s="42">
        <v>70</v>
      </c>
      <c r="B70" s="37"/>
      <c r="C70" s="37"/>
      <c r="D70" s="18"/>
      <c r="E70" s="33"/>
      <c r="F70" s="84"/>
      <c r="G70" s="99"/>
      <c r="H70" s="28"/>
      <c r="I70" s="28"/>
      <c r="J70" s="33"/>
    </row>
    <row r="71" spans="1:10" s="93" customFormat="1" ht="14.1" customHeight="1" x14ac:dyDescent="0.2">
      <c r="A71" s="42">
        <v>71</v>
      </c>
      <c r="B71" s="37"/>
      <c r="C71" s="37"/>
      <c r="D71" s="18"/>
      <c r="E71" s="92" t="s">
        <v>146</v>
      </c>
      <c r="F71" s="66" t="s">
        <v>147</v>
      </c>
      <c r="G71" s="99"/>
      <c r="H71" s="28"/>
      <c r="I71" s="28"/>
      <c r="J71" s="33"/>
    </row>
    <row r="72" spans="1:10" s="93" customFormat="1" ht="14.1" customHeight="1" x14ac:dyDescent="0.2">
      <c r="A72" s="42">
        <v>72</v>
      </c>
      <c r="B72" s="37">
        <f>B69+1</f>
        <v>49</v>
      </c>
      <c r="C72" s="37">
        <v>49</v>
      </c>
      <c r="D72" s="25" t="s">
        <v>147</v>
      </c>
      <c r="E72" s="97" t="s">
        <v>148</v>
      </c>
      <c r="F72" s="84" t="s">
        <v>149</v>
      </c>
      <c r="G72" s="43" t="s">
        <v>16</v>
      </c>
      <c r="H72" s="28" t="s">
        <v>50</v>
      </c>
      <c r="I72" s="28" t="s">
        <v>2482</v>
      </c>
      <c r="J72" s="33" t="s">
        <v>150</v>
      </c>
    </row>
    <row r="73" spans="1:10" s="80" customFormat="1" ht="14.1" customHeight="1" x14ac:dyDescent="0.2">
      <c r="A73" s="42">
        <v>73</v>
      </c>
      <c r="B73" s="37">
        <f t="shared" ref="B73" si="4">B72+1</f>
        <v>50</v>
      </c>
      <c r="C73" s="103">
        <v>50</v>
      </c>
      <c r="D73" s="25" t="s">
        <v>147</v>
      </c>
      <c r="E73" s="96" t="s">
        <v>151</v>
      </c>
      <c r="F73" s="78" t="s">
        <v>152</v>
      </c>
      <c r="G73" s="43" t="s">
        <v>19</v>
      </c>
      <c r="H73" s="28" t="s">
        <v>153</v>
      </c>
      <c r="I73" s="28" t="s">
        <v>153</v>
      </c>
      <c r="J73" s="32" t="s">
        <v>154</v>
      </c>
    </row>
    <row r="74" spans="1:10" s="93" customFormat="1" ht="14.1" customHeight="1" x14ac:dyDescent="0.2">
      <c r="A74" s="42">
        <v>74</v>
      </c>
      <c r="B74" s="37"/>
      <c r="C74" s="37"/>
      <c r="D74" s="18"/>
      <c r="E74" s="104"/>
      <c r="F74" s="105"/>
      <c r="G74" s="99"/>
      <c r="H74" s="28"/>
      <c r="I74" s="28"/>
      <c r="J74" s="33"/>
    </row>
    <row r="75" spans="1:10" s="93" customFormat="1" ht="14.1" customHeight="1" x14ac:dyDescent="0.2">
      <c r="A75" s="42">
        <v>75</v>
      </c>
      <c r="B75" s="37"/>
      <c r="C75" s="37"/>
      <c r="D75" s="18"/>
      <c r="E75" s="92" t="s">
        <v>155</v>
      </c>
      <c r="F75" s="66" t="s">
        <v>156</v>
      </c>
      <c r="G75" s="99"/>
      <c r="H75" s="28"/>
      <c r="I75" s="28"/>
      <c r="J75" s="33"/>
    </row>
    <row r="76" spans="1:10" s="93" customFormat="1" ht="14.1" customHeight="1" x14ac:dyDescent="0.2">
      <c r="A76" s="42">
        <v>76</v>
      </c>
      <c r="B76" s="37">
        <f>B73+1</f>
        <v>51</v>
      </c>
      <c r="C76" s="37">
        <v>51</v>
      </c>
      <c r="D76" s="25" t="s">
        <v>156</v>
      </c>
      <c r="E76" s="97" t="s">
        <v>157</v>
      </c>
      <c r="F76" s="84" t="s">
        <v>158</v>
      </c>
      <c r="G76" s="43" t="s">
        <v>19</v>
      </c>
      <c r="H76" s="28" t="s">
        <v>40</v>
      </c>
      <c r="I76" s="28" t="s">
        <v>2482</v>
      </c>
      <c r="J76" s="33" t="s">
        <v>159</v>
      </c>
    </row>
    <row r="77" spans="1:10" s="93" customFormat="1" ht="14.1" customHeight="1" x14ac:dyDescent="0.2">
      <c r="A77" s="42">
        <v>77</v>
      </c>
      <c r="B77" s="37">
        <f t="shared" ref="B77:B79" si="5">B76+1</f>
        <v>52</v>
      </c>
      <c r="C77" s="37">
        <v>52</v>
      </c>
      <c r="D77" s="25" t="s">
        <v>156</v>
      </c>
      <c r="E77" s="97" t="s">
        <v>160</v>
      </c>
      <c r="F77" s="84" t="s">
        <v>161</v>
      </c>
      <c r="G77" s="43" t="s">
        <v>16</v>
      </c>
      <c r="H77" s="28" t="s">
        <v>6</v>
      </c>
      <c r="I77" s="28"/>
      <c r="J77" s="25" t="s">
        <v>162</v>
      </c>
    </row>
    <row r="78" spans="1:10" s="80" customFormat="1" ht="14.1" customHeight="1" x14ac:dyDescent="0.2">
      <c r="A78" s="42">
        <v>78</v>
      </c>
      <c r="B78" s="37">
        <f t="shared" si="5"/>
        <v>53</v>
      </c>
      <c r="C78" s="103">
        <v>53</v>
      </c>
      <c r="D78" s="25" t="s">
        <v>156</v>
      </c>
      <c r="E78" s="96" t="s">
        <v>163</v>
      </c>
      <c r="F78" s="78" t="s">
        <v>164</v>
      </c>
      <c r="G78" s="43" t="s">
        <v>19</v>
      </c>
      <c r="H78" s="28" t="s">
        <v>121</v>
      </c>
      <c r="I78" s="28"/>
      <c r="J78" s="25" t="s">
        <v>165</v>
      </c>
    </row>
    <row r="79" spans="1:10" s="93" customFormat="1" ht="14.1" customHeight="1" x14ac:dyDescent="0.2">
      <c r="A79" s="42">
        <v>79</v>
      </c>
      <c r="B79" s="37">
        <f t="shared" si="5"/>
        <v>54</v>
      </c>
      <c r="C79" s="37">
        <v>54</v>
      </c>
      <c r="D79" s="25" t="s">
        <v>156</v>
      </c>
      <c r="E79" s="97" t="s">
        <v>166</v>
      </c>
      <c r="F79" s="84" t="s">
        <v>167</v>
      </c>
      <c r="G79" s="43" t="s">
        <v>19</v>
      </c>
      <c r="H79" s="28" t="s">
        <v>153</v>
      </c>
      <c r="I79" s="28" t="s">
        <v>153</v>
      </c>
      <c r="J79" s="33"/>
    </row>
    <row r="80" spans="1:10" s="93" customFormat="1" ht="14.1" customHeight="1" x14ac:dyDescent="0.2">
      <c r="A80" s="42">
        <v>80</v>
      </c>
      <c r="B80" s="37"/>
      <c r="C80" s="37"/>
      <c r="D80" s="18"/>
      <c r="E80" s="33"/>
      <c r="F80" s="84"/>
      <c r="G80" s="99"/>
      <c r="H80" s="28"/>
      <c r="I80" s="28"/>
      <c r="J80" s="33"/>
    </row>
    <row r="81" spans="1:10" s="69" customFormat="1" ht="14.1" customHeight="1" x14ac:dyDescent="0.2">
      <c r="A81" s="42">
        <v>81</v>
      </c>
      <c r="B81" s="22"/>
      <c r="C81" s="22"/>
      <c r="D81" s="18"/>
      <c r="E81" s="92" t="s">
        <v>169</v>
      </c>
      <c r="F81" s="66" t="s">
        <v>170</v>
      </c>
      <c r="G81" s="106"/>
      <c r="H81" s="30"/>
      <c r="I81" s="30"/>
      <c r="J81" s="107"/>
    </row>
    <row r="82" spans="1:10" s="93" customFormat="1" ht="14.1" customHeight="1" x14ac:dyDescent="0.2">
      <c r="A82" s="42">
        <v>82</v>
      </c>
      <c r="B82" s="37">
        <f>B79+1</f>
        <v>55</v>
      </c>
      <c r="C82" s="37">
        <v>55</v>
      </c>
      <c r="D82" s="25" t="s">
        <v>170</v>
      </c>
      <c r="E82" s="97" t="s">
        <v>171</v>
      </c>
      <c r="F82" s="84" t="s">
        <v>173</v>
      </c>
      <c r="G82" s="43" t="s">
        <v>19</v>
      </c>
      <c r="H82" s="28" t="s">
        <v>6</v>
      </c>
      <c r="I82" s="28"/>
      <c r="J82" s="33" t="s">
        <v>121</v>
      </c>
    </row>
    <row r="83" spans="1:10" s="93" customFormat="1" ht="14.1" customHeight="1" x14ac:dyDescent="0.2">
      <c r="A83" s="42">
        <v>83</v>
      </c>
      <c r="B83" s="37">
        <f t="shared" ref="B83:B102" si="6">B82+1</f>
        <v>56</v>
      </c>
      <c r="C83" s="37">
        <v>56</v>
      </c>
      <c r="D83" s="25" t="s">
        <v>170</v>
      </c>
      <c r="E83" s="33" t="s">
        <v>174</v>
      </c>
      <c r="F83" s="84" t="s">
        <v>175</v>
      </c>
      <c r="G83" s="43" t="s">
        <v>16</v>
      </c>
      <c r="H83" s="28" t="s">
        <v>6</v>
      </c>
      <c r="I83" s="28"/>
      <c r="J83" s="33" t="s">
        <v>121</v>
      </c>
    </row>
    <row r="84" spans="1:10" s="93" customFormat="1" ht="14.1" customHeight="1" x14ac:dyDescent="0.2">
      <c r="A84" s="42">
        <v>84</v>
      </c>
      <c r="B84" s="37">
        <f t="shared" si="6"/>
        <v>57</v>
      </c>
      <c r="C84" s="37">
        <v>57</v>
      </c>
      <c r="D84" s="25" t="s">
        <v>170</v>
      </c>
      <c r="E84" s="97" t="s">
        <v>176</v>
      </c>
      <c r="F84" s="84" t="s">
        <v>178</v>
      </c>
      <c r="G84" s="43" t="s">
        <v>43</v>
      </c>
      <c r="H84" s="28" t="s">
        <v>6</v>
      </c>
      <c r="I84" s="28"/>
      <c r="J84" s="33" t="s">
        <v>121</v>
      </c>
    </row>
    <row r="85" spans="1:10" s="93" customFormat="1" ht="14.1" customHeight="1" x14ac:dyDescent="0.2">
      <c r="A85" s="42">
        <v>85</v>
      </c>
      <c r="B85" s="37">
        <f t="shared" si="6"/>
        <v>58</v>
      </c>
      <c r="C85" s="37">
        <v>58</v>
      </c>
      <c r="D85" s="25" t="s">
        <v>170</v>
      </c>
      <c r="E85" s="33" t="s">
        <v>179</v>
      </c>
      <c r="F85" s="84" t="s">
        <v>180</v>
      </c>
      <c r="G85" s="43" t="s">
        <v>16</v>
      </c>
      <c r="H85" s="28" t="s">
        <v>6</v>
      </c>
      <c r="I85" s="28"/>
      <c r="J85" s="33" t="s">
        <v>121</v>
      </c>
    </row>
    <row r="86" spans="1:10" s="93" customFormat="1" ht="14.1" customHeight="1" x14ac:dyDescent="0.2">
      <c r="A86" s="42">
        <v>86</v>
      </c>
      <c r="B86" s="37">
        <f t="shared" si="6"/>
        <v>59</v>
      </c>
      <c r="C86" s="37">
        <v>59</v>
      </c>
      <c r="D86" s="25" t="s">
        <v>170</v>
      </c>
      <c r="E86" s="33" t="s">
        <v>181</v>
      </c>
      <c r="F86" s="84" t="s">
        <v>182</v>
      </c>
      <c r="G86" s="43" t="s">
        <v>16</v>
      </c>
      <c r="H86" s="28" t="s">
        <v>6</v>
      </c>
      <c r="I86" s="28"/>
      <c r="J86" s="25" t="s">
        <v>6</v>
      </c>
    </row>
    <row r="87" spans="1:10" s="93" customFormat="1" ht="14.1" customHeight="1" x14ac:dyDescent="0.2">
      <c r="A87" s="42">
        <v>87</v>
      </c>
      <c r="B87" s="37">
        <f t="shared" si="6"/>
        <v>60</v>
      </c>
      <c r="C87" s="37">
        <v>60</v>
      </c>
      <c r="D87" s="25" t="s">
        <v>170</v>
      </c>
      <c r="E87" s="97" t="s">
        <v>183</v>
      </c>
      <c r="F87" s="84" t="s">
        <v>184</v>
      </c>
      <c r="G87" s="43" t="s">
        <v>43</v>
      </c>
      <c r="H87" s="28" t="s">
        <v>153</v>
      </c>
      <c r="I87" s="28" t="s">
        <v>153</v>
      </c>
      <c r="J87" s="33" t="s">
        <v>121</v>
      </c>
    </row>
    <row r="88" spans="1:10" s="93" customFormat="1" ht="14.1" customHeight="1" x14ac:dyDescent="0.2">
      <c r="A88" s="42">
        <v>88</v>
      </c>
      <c r="B88" s="37">
        <f t="shared" si="6"/>
        <v>61</v>
      </c>
      <c r="C88" s="37">
        <v>61</v>
      </c>
      <c r="D88" s="25" t="s">
        <v>170</v>
      </c>
      <c r="E88" s="33" t="s">
        <v>185</v>
      </c>
      <c r="F88" s="84" t="s">
        <v>186</v>
      </c>
      <c r="G88" s="43" t="s">
        <v>16</v>
      </c>
      <c r="H88" s="28" t="s">
        <v>6</v>
      </c>
      <c r="I88" s="28"/>
      <c r="J88" s="33" t="s">
        <v>121</v>
      </c>
    </row>
    <row r="89" spans="1:10" s="93" customFormat="1" ht="14.1" customHeight="1" x14ac:dyDescent="0.2">
      <c r="A89" s="42">
        <v>89</v>
      </c>
      <c r="B89" s="37">
        <f t="shared" si="6"/>
        <v>62</v>
      </c>
      <c r="C89" s="37">
        <v>62</v>
      </c>
      <c r="D89" s="25" t="s">
        <v>170</v>
      </c>
      <c r="E89" s="33" t="s">
        <v>187</v>
      </c>
      <c r="F89" s="84" t="s">
        <v>188</v>
      </c>
      <c r="G89" s="43" t="s">
        <v>16</v>
      </c>
      <c r="H89" s="28" t="s">
        <v>6</v>
      </c>
      <c r="I89" s="28"/>
      <c r="J89" s="33" t="s">
        <v>2541</v>
      </c>
    </row>
    <row r="90" spans="1:10" s="93" customFormat="1" ht="14.1" customHeight="1" x14ac:dyDescent="0.2">
      <c r="A90" s="42">
        <v>90</v>
      </c>
      <c r="B90" s="37">
        <f t="shared" si="6"/>
        <v>63</v>
      </c>
      <c r="C90" s="37">
        <v>63</v>
      </c>
      <c r="D90" s="25" t="s">
        <v>170</v>
      </c>
      <c r="E90" s="33" t="s">
        <v>190</v>
      </c>
      <c r="F90" s="84" t="s">
        <v>192</v>
      </c>
      <c r="G90" s="43" t="s">
        <v>16</v>
      </c>
      <c r="H90" s="28" t="s">
        <v>6</v>
      </c>
      <c r="I90" s="28"/>
      <c r="J90" s="25" t="s">
        <v>193</v>
      </c>
    </row>
    <row r="91" spans="1:10" s="93" customFormat="1" ht="14.1" customHeight="1" x14ac:dyDescent="0.2">
      <c r="A91" s="42">
        <v>91</v>
      </c>
      <c r="B91" s="37">
        <f t="shared" si="6"/>
        <v>64</v>
      </c>
      <c r="C91" s="37">
        <v>64</v>
      </c>
      <c r="D91" s="25" t="s">
        <v>170</v>
      </c>
      <c r="E91" s="33" t="s">
        <v>194</v>
      </c>
      <c r="F91" s="84" t="s">
        <v>196</v>
      </c>
      <c r="G91" s="43" t="s">
        <v>197</v>
      </c>
      <c r="H91" s="28" t="s">
        <v>6</v>
      </c>
      <c r="I91" s="28"/>
      <c r="J91" s="25" t="s">
        <v>198</v>
      </c>
    </row>
    <row r="92" spans="1:10" s="93" customFormat="1" ht="14.1" customHeight="1" x14ac:dyDescent="0.2">
      <c r="A92" s="42">
        <v>92</v>
      </c>
      <c r="B92" s="37">
        <f t="shared" si="6"/>
        <v>65</v>
      </c>
      <c r="C92" s="37">
        <v>65</v>
      </c>
      <c r="D92" s="25" t="s">
        <v>170</v>
      </c>
      <c r="E92" s="97" t="s">
        <v>199</v>
      </c>
      <c r="F92" s="84" t="s">
        <v>201</v>
      </c>
      <c r="G92" s="43" t="s">
        <v>43</v>
      </c>
      <c r="H92" s="28" t="s">
        <v>6</v>
      </c>
      <c r="I92" s="28"/>
      <c r="J92" s="33" t="s">
        <v>121</v>
      </c>
    </row>
    <row r="93" spans="1:10" s="93" customFormat="1" ht="14.1" customHeight="1" x14ac:dyDescent="0.2">
      <c r="A93" s="42">
        <v>93</v>
      </c>
      <c r="B93" s="37">
        <f t="shared" si="6"/>
        <v>66</v>
      </c>
      <c r="C93" s="37">
        <v>66</v>
      </c>
      <c r="D93" s="25" t="s">
        <v>170</v>
      </c>
      <c r="E93" s="33" t="s">
        <v>202</v>
      </c>
      <c r="F93" s="84" t="s">
        <v>204</v>
      </c>
      <c r="G93" s="43" t="s">
        <v>16</v>
      </c>
      <c r="H93" s="28" t="s">
        <v>6</v>
      </c>
      <c r="I93" s="28"/>
      <c r="J93" s="33" t="s">
        <v>121</v>
      </c>
    </row>
    <row r="94" spans="1:10" s="93" customFormat="1" ht="14.1" customHeight="1" x14ac:dyDescent="0.2">
      <c r="A94" s="42">
        <v>94</v>
      </c>
      <c r="B94" s="37">
        <f t="shared" si="6"/>
        <v>67</v>
      </c>
      <c r="C94" s="37">
        <v>67</v>
      </c>
      <c r="D94" s="25" t="s">
        <v>170</v>
      </c>
      <c r="E94" s="33" t="s">
        <v>205</v>
      </c>
      <c r="F94" s="84" t="s">
        <v>207</v>
      </c>
      <c r="G94" s="43" t="s">
        <v>197</v>
      </c>
      <c r="H94" s="28" t="s">
        <v>6</v>
      </c>
      <c r="I94" s="28"/>
      <c r="J94" s="84" t="s">
        <v>208</v>
      </c>
    </row>
    <row r="95" spans="1:10" s="93" customFormat="1" ht="14.1" customHeight="1" x14ac:dyDescent="0.2">
      <c r="A95" s="42">
        <v>95</v>
      </c>
      <c r="B95" s="37">
        <f t="shared" si="6"/>
        <v>68</v>
      </c>
      <c r="C95" s="37">
        <v>68</v>
      </c>
      <c r="D95" s="25" t="s">
        <v>170</v>
      </c>
      <c r="E95" s="33" t="s">
        <v>209</v>
      </c>
      <c r="F95" s="84" t="s">
        <v>210</v>
      </c>
      <c r="G95" s="43" t="s">
        <v>43</v>
      </c>
      <c r="H95" s="28" t="s">
        <v>6</v>
      </c>
      <c r="I95" s="28"/>
      <c r="J95" s="33" t="s">
        <v>121</v>
      </c>
    </row>
    <row r="96" spans="1:10" s="93" customFormat="1" ht="14.1" customHeight="1" x14ac:dyDescent="0.2">
      <c r="A96" s="42">
        <v>96</v>
      </c>
      <c r="B96" s="37">
        <f t="shared" si="6"/>
        <v>69</v>
      </c>
      <c r="C96" s="37">
        <v>69</v>
      </c>
      <c r="D96" s="25" t="s">
        <v>170</v>
      </c>
      <c r="E96" s="33" t="s">
        <v>211</v>
      </c>
      <c r="F96" s="84" t="s">
        <v>212</v>
      </c>
      <c r="G96" s="43" t="s">
        <v>16</v>
      </c>
      <c r="H96" s="28" t="s">
        <v>6</v>
      </c>
      <c r="I96" s="28"/>
      <c r="J96" s="33" t="s">
        <v>121</v>
      </c>
    </row>
    <row r="97" spans="1:10" s="93" customFormat="1" ht="14.1" customHeight="1" x14ac:dyDescent="0.2">
      <c r="A97" s="42">
        <v>97</v>
      </c>
      <c r="B97" s="37">
        <f t="shared" si="6"/>
        <v>70</v>
      </c>
      <c r="C97" s="37">
        <v>70</v>
      </c>
      <c r="D97" s="25" t="s">
        <v>170</v>
      </c>
      <c r="E97" s="33" t="s">
        <v>213</v>
      </c>
      <c r="F97" s="84" t="s">
        <v>214</v>
      </c>
      <c r="G97" s="43" t="s">
        <v>16</v>
      </c>
      <c r="H97" s="28" t="s">
        <v>6</v>
      </c>
      <c r="I97" s="28"/>
      <c r="J97" s="33" t="s">
        <v>121</v>
      </c>
    </row>
    <row r="98" spans="1:10" s="93" customFormat="1" ht="14.1" customHeight="1" x14ac:dyDescent="0.2">
      <c r="A98" s="42">
        <v>98</v>
      </c>
      <c r="B98" s="37">
        <f t="shared" si="6"/>
        <v>71</v>
      </c>
      <c r="C98" s="37">
        <v>71</v>
      </c>
      <c r="D98" s="25" t="s">
        <v>170</v>
      </c>
      <c r="E98" s="33" t="s">
        <v>215</v>
      </c>
      <c r="F98" s="84" t="s">
        <v>216</v>
      </c>
      <c r="G98" s="43" t="s">
        <v>197</v>
      </c>
      <c r="H98" s="28" t="s">
        <v>6</v>
      </c>
      <c r="I98" s="28"/>
      <c r="J98" s="25" t="s">
        <v>217</v>
      </c>
    </row>
    <row r="99" spans="1:10" s="93" customFormat="1" ht="14.1" customHeight="1" x14ac:dyDescent="0.2">
      <c r="A99" s="42">
        <v>99</v>
      </c>
      <c r="B99" s="37">
        <f t="shared" si="6"/>
        <v>72</v>
      </c>
      <c r="C99" s="37">
        <v>72</v>
      </c>
      <c r="D99" s="25" t="s">
        <v>170</v>
      </c>
      <c r="E99" s="33" t="s">
        <v>218</v>
      </c>
      <c r="F99" s="84" t="s">
        <v>219</v>
      </c>
      <c r="G99" s="43" t="s">
        <v>197</v>
      </c>
      <c r="H99" s="28" t="s">
        <v>6</v>
      </c>
      <c r="I99" s="28"/>
      <c r="J99" s="33" t="s">
        <v>2542</v>
      </c>
    </row>
    <row r="100" spans="1:10" s="93" customFormat="1" ht="14.1" customHeight="1" x14ac:dyDescent="0.2">
      <c r="A100" s="42">
        <v>100</v>
      </c>
      <c r="B100" s="37">
        <f t="shared" si="6"/>
        <v>73</v>
      </c>
      <c r="C100" s="37">
        <v>73</v>
      </c>
      <c r="D100" s="25" t="s">
        <v>170</v>
      </c>
      <c r="E100" s="33" t="s">
        <v>220</v>
      </c>
      <c r="F100" s="84" t="s">
        <v>221</v>
      </c>
      <c r="G100" s="43" t="s">
        <v>197</v>
      </c>
      <c r="H100" s="28" t="s">
        <v>6</v>
      </c>
      <c r="I100" s="28"/>
      <c r="J100" s="33" t="s">
        <v>222</v>
      </c>
    </row>
    <row r="101" spans="1:10" s="93" customFormat="1" ht="14.1" customHeight="1" x14ac:dyDescent="0.2">
      <c r="A101" s="42">
        <v>101</v>
      </c>
      <c r="B101" s="37">
        <f t="shared" si="6"/>
        <v>74</v>
      </c>
      <c r="C101" s="37">
        <v>74</v>
      </c>
      <c r="D101" s="25" t="s">
        <v>170</v>
      </c>
      <c r="E101" s="33" t="s">
        <v>223</v>
      </c>
      <c r="F101" s="84" t="s">
        <v>225</v>
      </c>
      <c r="G101" s="99" t="s">
        <v>16</v>
      </c>
      <c r="H101" s="28" t="s">
        <v>6</v>
      </c>
      <c r="I101" s="28"/>
      <c r="J101" s="33" t="s">
        <v>121</v>
      </c>
    </row>
    <row r="102" spans="1:10" s="93" customFormat="1" ht="14.1" customHeight="1" x14ac:dyDescent="0.2">
      <c r="A102" s="42">
        <v>102</v>
      </c>
      <c r="B102" s="37">
        <f t="shared" si="6"/>
        <v>75</v>
      </c>
      <c r="C102" s="37">
        <v>75</v>
      </c>
      <c r="D102" s="25" t="s">
        <v>170</v>
      </c>
      <c r="E102" s="33" t="s">
        <v>226</v>
      </c>
      <c r="F102" s="84" t="s">
        <v>227</v>
      </c>
      <c r="G102" s="43" t="s">
        <v>43</v>
      </c>
      <c r="H102" s="28" t="s">
        <v>50</v>
      </c>
      <c r="I102" s="28" t="s">
        <v>50</v>
      </c>
      <c r="J102" s="33" t="s">
        <v>121</v>
      </c>
    </row>
    <row r="103" spans="1:10" s="93" customFormat="1" ht="14.1" customHeight="1" x14ac:dyDescent="0.2">
      <c r="A103" s="42">
        <v>103</v>
      </c>
      <c r="B103" s="37"/>
      <c r="C103" s="37"/>
      <c r="D103" s="18"/>
      <c r="E103" s="33"/>
      <c r="F103" s="84"/>
      <c r="G103" s="99"/>
      <c r="H103" s="28"/>
      <c r="I103" s="28"/>
      <c r="J103" s="33"/>
    </row>
    <row r="104" spans="1:10" s="69" customFormat="1" ht="14.1" customHeight="1" x14ac:dyDescent="0.2">
      <c r="A104" s="42">
        <v>104</v>
      </c>
      <c r="B104" s="22"/>
      <c r="C104" s="22"/>
      <c r="D104" s="18"/>
      <c r="E104" s="92" t="s">
        <v>228</v>
      </c>
      <c r="F104" s="66" t="s">
        <v>229</v>
      </c>
      <c r="G104" s="106"/>
      <c r="H104" s="30"/>
      <c r="I104" s="30"/>
      <c r="J104" s="107"/>
    </row>
    <row r="105" spans="1:10" s="93" customFormat="1" ht="14.1" customHeight="1" x14ac:dyDescent="0.2">
      <c r="A105" s="42">
        <v>105</v>
      </c>
      <c r="B105" s="37">
        <f>B102+1</f>
        <v>76</v>
      </c>
      <c r="C105" s="37">
        <v>76</v>
      </c>
      <c r="D105" s="25" t="s">
        <v>229</v>
      </c>
      <c r="E105" s="97" t="s">
        <v>230</v>
      </c>
      <c r="F105" s="84" t="s">
        <v>231</v>
      </c>
      <c r="G105" s="43" t="s">
        <v>232</v>
      </c>
      <c r="H105" s="28" t="s">
        <v>40</v>
      </c>
      <c r="I105" s="28" t="s">
        <v>2482</v>
      </c>
      <c r="J105" s="33" t="s">
        <v>233</v>
      </c>
    </row>
    <row r="106" spans="1:10" s="80" customFormat="1" ht="14.1" customHeight="1" x14ac:dyDescent="0.2">
      <c r="A106" s="42">
        <v>106</v>
      </c>
      <c r="B106" s="37">
        <f t="shared" ref="B106:B107" si="7">B105+1</f>
        <v>77</v>
      </c>
      <c r="C106" s="37">
        <v>77</v>
      </c>
      <c r="D106" s="25" t="s">
        <v>229</v>
      </c>
      <c r="E106" s="96" t="s">
        <v>234</v>
      </c>
      <c r="F106" s="78" t="s">
        <v>235</v>
      </c>
      <c r="G106" s="43" t="s">
        <v>19</v>
      </c>
      <c r="H106" s="26" t="s">
        <v>40</v>
      </c>
      <c r="I106" s="26" t="s">
        <v>50</v>
      </c>
      <c r="J106" s="25" t="s">
        <v>236</v>
      </c>
    </row>
    <row r="107" spans="1:10" ht="14.1" customHeight="1" x14ac:dyDescent="0.2">
      <c r="A107" s="42">
        <v>107</v>
      </c>
      <c r="B107" s="37">
        <f t="shared" si="7"/>
        <v>78</v>
      </c>
      <c r="C107" s="37">
        <v>78</v>
      </c>
      <c r="D107" s="25" t="s">
        <v>229</v>
      </c>
      <c r="E107" s="83" t="s">
        <v>237</v>
      </c>
      <c r="F107" s="76" t="s">
        <v>2515</v>
      </c>
      <c r="G107" s="44" t="s">
        <v>19</v>
      </c>
      <c r="J107" s="25" t="s">
        <v>238</v>
      </c>
    </row>
    <row r="108" spans="1:10" s="93" customFormat="1" ht="14.1" customHeight="1" x14ac:dyDescent="0.2">
      <c r="A108" s="42">
        <v>108</v>
      </c>
      <c r="B108" s="37"/>
      <c r="C108" s="37"/>
      <c r="D108" s="18"/>
      <c r="E108" s="104"/>
      <c r="F108" s="105"/>
      <c r="G108" s="99"/>
      <c r="H108" s="28"/>
      <c r="I108" s="28"/>
      <c r="J108" s="33"/>
    </row>
    <row r="109" spans="1:10" s="69" customFormat="1" ht="14.1" customHeight="1" x14ac:dyDescent="0.2">
      <c r="A109" s="42">
        <v>109</v>
      </c>
      <c r="B109" s="22"/>
      <c r="C109" s="22"/>
      <c r="D109" s="18"/>
      <c r="E109" s="92" t="s">
        <v>239</v>
      </c>
      <c r="F109" s="66" t="s">
        <v>240</v>
      </c>
      <c r="G109" s="106"/>
      <c r="H109" s="30"/>
      <c r="I109" s="30"/>
      <c r="J109" s="107"/>
    </row>
    <row r="110" spans="1:10" s="93" customFormat="1" ht="14.1" customHeight="1" x14ac:dyDescent="0.2">
      <c r="A110" s="42">
        <v>110</v>
      </c>
      <c r="B110" s="37">
        <f>B107+1</f>
        <v>79</v>
      </c>
      <c r="C110" s="37">
        <v>79</v>
      </c>
      <c r="D110" s="25" t="s">
        <v>240</v>
      </c>
      <c r="E110" s="96" t="s">
        <v>241</v>
      </c>
      <c r="F110" s="78" t="s">
        <v>242</v>
      </c>
      <c r="G110" s="43" t="s">
        <v>43</v>
      </c>
      <c r="H110" s="26" t="s">
        <v>69</v>
      </c>
      <c r="I110" s="26" t="s">
        <v>69</v>
      </c>
      <c r="J110" s="25" t="s">
        <v>243</v>
      </c>
    </row>
    <row r="111" spans="1:10" s="93" customFormat="1" ht="14.1" customHeight="1" x14ac:dyDescent="0.2">
      <c r="A111" s="42">
        <v>111</v>
      </c>
      <c r="B111" s="37">
        <f t="shared" ref="B111:B112" si="8">B110+1</f>
        <v>80</v>
      </c>
      <c r="C111" s="37">
        <v>80</v>
      </c>
      <c r="D111" s="25" t="s">
        <v>240</v>
      </c>
      <c r="E111" s="33" t="s">
        <v>244</v>
      </c>
      <c r="F111" s="84" t="s">
        <v>245</v>
      </c>
      <c r="G111" s="43" t="s">
        <v>43</v>
      </c>
      <c r="H111" s="28" t="s">
        <v>6</v>
      </c>
      <c r="I111" s="28"/>
      <c r="J111" s="33" t="s">
        <v>246</v>
      </c>
    </row>
    <row r="112" spans="1:10" s="93" customFormat="1" ht="14.1" customHeight="1" x14ac:dyDescent="0.2">
      <c r="A112" s="42">
        <v>112</v>
      </c>
      <c r="B112" s="37">
        <f t="shared" si="8"/>
        <v>81</v>
      </c>
      <c r="C112" s="37">
        <v>81</v>
      </c>
      <c r="D112" s="25" t="s">
        <v>240</v>
      </c>
      <c r="E112" s="33" t="s">
        <v>247</v>
      </c>
      <c r="F112" s="84" t="s">
        <v>248</v>
      </c>
      <c r="G112" s="43" t="s">
        <v>43</v>
      </c>
      <c r="H112" s="28" t="s">
        <v>6</v>
      </c>
      <c r="I112" s="28"/>
      <c r="J112" s="33"/>
    </row>
    <row r="113" spans="1:10" s="93" customFormat="1" ht="14.1" customHeight="1" x14ac:dyDescent="0.2">
      <c r="A113" s="42">
        <v>113</v>
      </c>
      <c r="B113" s="37"/>
      <c r="C113" s="37"/>
      <c r="D113" s="18"/>
      <c r="E113" s="33"/>
      <c r="F113" s="84"/>
      <c r="G113" s="99"/>
      <c r="H113" s="28"/>
      <c r="I113" s="28"/>
      <c r="J113" s="33"/>
    </row>
    <row r="114" spans="1:10" s="69" customFormat="1" ht="14.1" customHeight="1" x14ac:dyDescent="0.2">
      <c r="A114" s="42">
        <v>114</v>
      </c>
      <c r="B114" s="22"/>
      <c r="C114" s="22"/>
      <c r="D114" s="18"/>
      <c r="E114" s="92" t="s">
        <v>249</v>
      </c>
      <c r="F114" s="66" t="s">
        <v>250</v>
      </c>
      <c r="G114" s="106"/>
      <c r="H114" s="30"/>
      <c r="I114" s="30"/>
      <c r="J114" s="107"/>
    </row>
    <row r="115" spans="1:10" s="93" customFormat="1" ht="14.1" customHeight="1" x14ac:dyDescent="0.2">
      <c r="A115" s="42">
        <v>115</v>
      </c>
      <c r="B115" s="37">
        <f>B112+1</f>
        <v>82</v>
      </c>
      <c r="C115" s="37">
        <v>82</v>
      </c>
      <c r="D115" s="25" t="s">
        <v>250</v>
      </c>
      <c r="E115" s="97" t="s">
        <v>251</v>
      </c>
      <c r="F115" s="84" t="s">
        <v>252</v>
      </c>
      <c r="G115" s="43" t="s">
        <v>232</v>
      </c>
      <c r="H115" s="28" t="s">
        <v>6</v>
      </c>
      <c r="I115" s="28" t="s">
        <v>69</v>
      </c>
      <c r="J115" s="89" t="s">
        <v>2543</v>
      </c>
    </row>
    <row r="116" spans="1:10" s="93" customFormat="1" ht="14.1" customHeight="1" x14ac:dyDescent="0.2">
      <c r="A116" s="42">
        <v>116</v>
      </c>
      <c r="B116" s="37">
        <f t="shared" ref="B116:B117" si="9">B115+1</f>
        <v>83</v>
      </c>
      <c r="C116" s="37">
        <v>83</v>
      </c>
      <c r="D116" s="25" t="s">
        <v>250</v>
      </c>
      <c r="E116" s="33" t="s">
        <v>253</v>
      </c>
      <c r="F116" s="84" t="s">
        <v>254</v>
      </c>
      <c r="G116" s="43" t="s">
        <v>16</v>
      </c>
      <c r="H116" s="28" t="s">
        <v>6</v>
      </c>
      <c r="I116" s="28"/>
      <c r="J116" s="33" t="s">
        <v>121</v>
      </c>
    </row>
    <row r="117" spans="1:10" s="93" customFormat="1" ht="14.1" customHeight="1" x14ac:dyDescent="0.2">
      <c r="A117" s="42">
        <v>117</v>
      </c>
      <c r="B117" s="37">
        <f t="shared" si="9"/>
        <v>84</v>
      </c>
      <c r="C117" s="37">
        <v>84</v>
      </c>
      <c r="D117" s="25" t="s">
        <v>250</v>
      </c>
      <c r="E117" s="33" t="s">
        <v>255</v>
      </c>
      <c r="F117" s="84" t="s">
        <v>256</v>
      </c>
      <c r="G117" s="43" t="s">
        <v>197</v>
      </c>
      <c r="H117" s="28" t="s">
        <v>6</v>
      </c>
      <c r="I117" s="28" t="s">
        <v>153</v>
      </c>
      <c r="J117" s="33" t="s">
        <v>121</v>
      </c>
    </row>
    <row r="118" spans="1:10" s="93" customFormat="1" ht="14.1" customHeight="1" x14ac:dyDescent="0.2">
      <c r="A118" s="42">
        <v>118</v>
      </c>
      <c r="B118" s="37"/>
      <c r="C118" s="37"/>
      <c r="D118" s="18"/>
      <c r="E118" s="33"/>
      <c r="F118" s="84"/>
      <c r="G118" s="99"/>
      <c r="H118" s="28"/>
      <c r="I118" s="28"/>
      <c r="J118" s="33"/>
    </row>
    <row r="119" spans="1:10" s="69" customFormat="1" ht="14.1" customHeight="1" x14ac:dyDescent="0.2">
      <c r="A119" s="42">
        <v>119</v>
      </c>
      <c r="B119" s="22"/>
      <c r="C119" s="22"/>
      <c r="D119" s="18"/>
      <c r="E119" s="92" t="s">
        <v>257</v>
      </c>
      <c r="F119" s="66" t="s">
        <v>258</v>
      </c>
      <c r="G119" s="106"/>
      <c r="H119" s="30"/>
      <c r="I119" s="30"/>
      <c r="J119" s="107"/>
    </row>
    <row r="120" spans="1:10" s="93" customFormat="1" ht="14.1" customHeight="1" x14ac:dyDescent="0.2">
      <c r="A120" s="42">
        <v>120</v>
      </c>
      <c r="B120" s="37">
        <f>B117+1</f>
        <v>85</v>
      </c>
      <c r="C120" s="37">
        <v>85</v>
      </c>
      <c r="D120" s="25" t="s">
        <v>258</v>
      </c>
      <c r="E120" s="33" t="s">
        <v>259</v>
      </c>
      <c r="F120" s="84" t="s">
        <v>260</v>
      </c>
      <c r="G120" s="43" t="s">
        <v>43</v>
      </c>
      <c r="H120" s="28" t="s">
        <v>6</v>
      </c>
      <c r="I120" s="28"/>
      <c r="J120" s="33" t="s">
        <v>121</v>
      </c>
    </row>
    <row r="121" spans="1:10" s="93" customFormat="1" ht="14.1" customHeight="1" x14ac:dyDescent="0.2">
      <c r="A121" s="42">
        <v>121</v>
      </c>
      <c r="B121" s="37"/>
      <c r="C121" s="37"/>
      <c r="D121" s="18"/>
      <c r="E121" s="33"/>
      <c r="F121" s="84"/>
      <c r="G121" s="99"/>
      <c r="H121" s="28"/>
      <c r="I121" s="28"/>
      <c r="J121" s="33"/>
    </row>
    <row r="122" spans="1:10" s="69" customFormat="1" ht="14.1" customHeight="1" x14ac:dyDescent="0.2">
      <c r="A122" s="42">
        <v>122</v>
      </c>
      <c r="B122" s="22"/>
      <c r="C122" s="22"/>
      <c r="D122" s="18"/>
      <c r="E122" s="92" t="s">
        <v>261</v>
      </c>
      <c r="F122" s="66" t="s">
        <v>262</v>
      </c>
      <c r="G122" s="106"/>
      <c r="H122" s="30"/>
      <c r="I122" s="30"/>
      <c r="J122" s="107"/>
    </row>
    <row r="123" spans="1:10" s="93" customFormat="1" ht="14.1" customHeight="1" x14ac:dyDescent="0.2">
      <c r="A123" s="42">
        <v>123</v>
      </c>
      <c r="B123" s="37">
        <f>B120+1</f>
        <v>86</v>
      </c>
      <c r="C123" s="37">
        <v>86</v>
      </c>
      <c r="D123" s="25" t="s">
        <v>262</v>
      </c>
      <c r="E123" s="97" t="s">
        <v>263</v>
      </c>
      <c r="F123" s="84" t="s">
        <v>265</v>
      </c>
      <c r="G123" s="43" t="s">
        <v>16</v>
      </c>
      <c r="H123" s="28" t="s">
        <v>40</v>
      </c>
      <c r="I123" s="28" t="s">
        <v>50</v>
      </c>
      <c r="J123" s="33" t="s">
        <v>266</v>
      </c>
    </row>
    <row r="124" spans="1:10" s="93" customFormat="1" ht="14.1" customHeight="1" x14ac:dyDescent="0.2">
      <c r="A124" s="42">
        <v>124</v>
      </c>
      <c r="B124" s="37"/>
      <c r="C124" s="37"/>
      <c r="D124" s="18"/>
      <c r="E124" s="104"/>
      <c r="F124" s="105"/>
      <c r="G124" s="99"/>
      <c r="H124" s="28"/>
      <c r="I124" s="28"/>
      <c r="J124" s="33"/>
    </row>
    <row r="125" spans="1:10" s="69" customFormat="1" ht="14.1" customHeight="1" x14ac:dyDescent="0.2">
      <c r="A125" s="42">
        <v>125</v>
      </c>
      <c r="B125" s="22"/>
      <c r="C125" s="22"/>
      <c r="D125" s="18"/>
      <c r="E125" s="98" t="s">
        <v>267</v>
      </c>
      <c r="F125" s="66" t="s">
        <v>268</v>
      </c>
      <c r="G125" s="106"/>
      <c r="H125" s="30"/>
      <c r="I125" s="30"/>
      <c r="J125" s="107"/>
    </row>
    <row r="126" spans="1:10" s="93" customFormat="1" ht="14.1" customHeight="1" x14ac:dyDescent="0.2">
      <c r="A126" s="42">
        <v>126</v>
      </c>
      <c r="B126" s="37">
        <f>B123+1</f>
        <v>87</v>
      </c>
      <c r="C126" s="37">
        <v>87</v>
      </c>
      <c r="D126" s="25" t="s">
        <v>268</v>
      </c>
      <c r="E126" s="33" t="s">
        <v>269</v>
      </c>
      <c r="F126" s="84" t="s">
        <v>271</v>
      </c>
      <c r="G126" s="43" t="s">
        <v>2479</v>
      </c>
      <c r="H126" s="28"/>
      <c r="I126" s="28"/>
      <c r="J126" s="33" t="s">
        <v>272</v>
      </c>
    </row>
    <row r="127" spans="1:10" s="93" customFormat="1" ht="14.1" customHeight="1" x14ac:dyDescent="0.2">
      <c r="A127" s="42">
        <v>127</v>
      </c>
      <c r="B127" s="37"/>
      <c r="C127" s="37"/>
      <c r="D127" s="18"/>
      <c r="E127" s="33"/>
      <c r="F127" s="84"/>
      <c r="G127" s="99"/>
      <c r="H127" s="28"/>
      <c r="I127" s="28"/>
      <c r="J127" s="33"/>
    </row>
    <row r="128" spans="1:10" s="69" customFormat="1" ht="14.1" customHeight="1" x14ac:dyDescent="0.2">
      <c r="A128" s="42">
        <v>128</v>
      </c>
      <c r="B128" s="22"/>
      <c r="C128" s="22"/>
      <c r="D128" s="18"/>
      <c r="E128" s="66" t="s">
        <v>273</v>
      </c>
      <c r="F128" s="66" t="s">
        <v>274</v>
      </c>
      <c r="G128" s="106"/>
      <c r="H128" s="30" t="s">
        <v>6</v>
      </c>
      <c r="I128" s="30"/>
      <c r="J128" s="107"/>
    </row>
    <row r="129" spans="1:10" s="93" customFormat="1" ht="14.1" customHeight="1" x14ac:dyDescent="0.2">
      <c r="A129" s="42">
        <v>129</v>
      </c>
      <c r="B129" s="37">
        <f>B126+1</f>
        <v>88</v>
      </c>
      <c r="C129" s="37">
        <v>88</v>
      </c>
      <c r="D129" s="25" t="s">
        <v>274</v>
      </c>
      <c r="E129" s="33" t="s">
        <v>275</v>
      </c>
      <c r="F129" s="84" t="s">
        <v>277</v>
      </c>
      <c r="G129" s="43" t="s">
        <v>16</v>
      </c>
      <c r="H129" s="28" t="s">
        <v>6</v>
      </c>
      <c r="I129" s="28"/>
      <c r="J129" s="33" t="s">
        <v>121</v>
      </c>
    </row>
    <row r="130" spans="1:10" s="93" customFormat="1" ht="14.1" customHeight="1" x14ac:dyDescent="0.2">
      <c r="A130" s="42">
        <v>130</v>
      </c>
      <c r="B130" s="37">
        <f t="shared" ref="B130:B152" si="10">B129+1</f>
        <v>89</v>
      </c>
      <c r="C130" s="37">
        <v>89</v>
      </c>
      <c r="D130" s="25" t="s">
        <v>274</v>
      </c>
      <c r="E130" s="33" t="s">
        <v>278</v>
      </c>
      <c r="F130" s="84" t="s">
        <v>280</v>
      </c>
      <c r="G130" s="43" t="s">
        <v>197</v>
      </c>
      <c r="H130" s="28" t="s">
        <v>6</v>
      </c>
      <c r="I130" s="28"/>
      <c r="J130" s="33" t="s">
        <v>121</v>
      </c>
    </row>
    <row r="131" spans="1:10" s="93" customFormat="1" ht="14.1" customHeight="1" x14ac:dyDescent="0.2">
      <c r="A131" s="42">
        <v>131</v>
      </c>
      <c r="B131" s="37">
        <f t="shared" si="10"/>
        <v>90</v>
      </c>
      <c r="C131" s="37">
        <v>90</v>
      </c>
      <c r="D131" s="25" t="s">
        <v>274</v>
      </c>
      <c r="E131" s="108" t="s">
        <v>281</v>
      </c>
      <c r="F131" s="84" t="s">
        <v>283</v>
      </c>
      <c r="G131" s="99" t="s">
        <v>48</v>
      </c>
      <c r="H131" s="28" t="s">
        <v>6</v>
      </c>
      <c r="I131" s="28"/>
      <c r="J131" s="33" t="s">
        <v>284</v>
      </c>
    </row>
    <row r="132" spans="1:10" s="93" customFormat="1" ht="14.1" customHeight="1" x14ac:dyDescent="0.2">
      <c r="A132" s="42">
        <v>132</v>
      </c>
      <c r="B132" s="37">
        <f t="shared" si="10"/>
        <v>91</v>
      </c>
      <c r="C132" s="37">
        <v>91</v>
      </c>
      <c r="D132" s="25" t="s">
        <v>274</v>
      </c>
      <c r="E132" s="97" t="s">
        <v>285</v>
      </c>
      <c r="F132" s="84" t="s">
        <v>286</v>
      </c>
      <c r="G132" s="43" t="s">
        <v>2478</v>
      </c>
      <c r="H132" s="28" t="s">
        <v>6</v>
      </c>
      <c r="I132" s="28"/>
      <c r="J132" s="33"/>
    </row>
    <row r="133" spans="1:10" s="80" customFormat="1" ht="14.1" customHeight="1" x14ac:dyDescent="0.2">
      <c r="A133" s="42">
        <v>133</v>
      </c>
      <c r="B133" s="37">
        <f t="shared" si="10"/>
        <v>92</v>
      </c>
      <c r="C133" s="37">
        <v>92</v>
      </c>
      <c r="D133" s="25" t="s">
        <v>274</v>
      </c>
      <c r="E133" s="109" t="s">
        <v>287</v>
      </c>
      <c r="F133" s="78" t="s">
        <v>288</v>
      </c>
      <c r="G133" s="79" t="s">
        <v>19</v>
      </c>
      <c r="H133" s="26" t="s">
        <v>40</v>
      </c>
      <c r="I133" s="26" t="s">
        <v>2482</v>
      </c>
      <c r="J133" s="25" t="s">
        <v>2287</v>
      </c>
    </row>
    <row r="134" spans="1:10" s="93" customFormat="1" ht="14.1" customHeight="1" x14ac:dyDescent="0.2">
      <c r="A134" s="42">
        <v>134</v>
      </c>
      <c r="B134" s="37">
        <f t="shared" si="10"/>
        <v>93</v>
      </c>
      <c r="C134" s="37">
        <v>93</v>
      </c>
      <c r="D134" s="25" t="s">
        <v>274</v>
      </c>
      <c r="E134" s="33" t="s">
        <v>289</v>
      </c>
      <c r="F134" s="84" t="s">
        <v>290</v>
      </c>
      <c r="G134" s="43" t="s">
        <v>16</v>
      </c>
      <c r="H134" s="28" t="s">
        <v>6</v>
      </c>
      <c r="I134" s="28"/>
      <c r="J134" s="110" t="s">
        <v>291</v>
      </c>
    </row>
    <row r="135" spans="1:10" s="93" customFormat="1" ht="14.1" customHeight="1" x14ac:dyDescent="0.2">
      <c r="A135" s="42">
        <v>135</v>
      </c>
      <c r="B135" s="37">
        <f t="shared" si="10"/>
        <v>94</v>
      </c>
      <c r="C135" s="37">
        <v>94</v>
      </c>
      <c r="D135" s="25" t="s">
        <v>274</v>
      </c>
      <c r="E135" s="111" t="s">
        <v>292</v>
      </c>
      <c r="F135" s="31" t="s">
        <v>294</v>
      </c>
      <c r="G135" s="99" t="s">
        <v>48</v>
      </c>
      <c r="H135" s="28" t="s">
        <v>121</v>
      </c>
      <c r="I135" s="28"/>
      <c r="J135" s="33" t="s">
        <v>295</v>
      </c>
    </row>
    <row r="136" spans="1:10" s="93" customFormat="1" ht="14.1" customHeight="1" x14ac:dyDescent="0.2">
      <c r="A136" s="42">
        <v>136</v>
      </c>
      <c r="B136" s="37">
        <f t="shared" si="10"/>
        <v>95</v>
      </c>
      <c r="C136" s="37">
        <v>95</v>
      </c>
      <c r="D136" s="25" t="s">
        <v>274</v>
      </c>
      <c r="E136" s="108" t="s">
        <v>296</v>
      </c>
      <c r="F136" s="84" t="s">
        <v>297</v>
      </c>
      <c r="G136" s="99" t="s">
        <v>48</v>
      </c>
      <c r="H136" s="28" t="s">
        <v>69</v>
      </c>
      <c r="I136" s="28" t="s">
        <v>69</v>
      </c>
      <c r="J136" s="33" t="s">
        <v>121</v>
      </c>
    </row>
    <row r="137" spans="1:10" s="93" customFormat="1" ht="14.1" customHeight="1" x14ac:dyDescent="0.2">
      <c r="A137" s="42">
        <v>137</v>
      </c>
      <c r="B137" s="37">
        <f t="shared" si="10"/>
        <v>96</v>
      </c>
      <c r="C137" s="37">
        <v>96</v>
      </c>
      <c r="D137" s="25" t="s">
        <v>274</v>
      </c>
      <c r="E137" s="33" t="s">
        <v>298</v>
      </c>
      <c r="F137" s="84" t="s">
        <v>299</v>
      </c>
      <c r="G137" s="43" t="s">
        <v>16</v>
      </c>
      <c r="H137" s="28" t="s">
        <v>6</v>
      </c>
      <c r="I137" s="28"/>
      <c r="J137" s="27" t="s">
        <v>300</v>
      </c>
    </row>
    <row r="138" spans="1:10" s="93" customFormat="1" ht="14.1" customHeight="1" x14ac:dyDescent="0.2">
      <c r="A138" s="42">
        <v>138</v>
      </c>
      <c r="B138" s="37">
        <f t="shared" si="10"/>
        <v>97</v>
      </c>
      <c r="C138" s="37">
        <v>97</v>
      </c>
      <c r="D138" s="25" t="s">
        <v>274</v>
      </c>
      <c r="E138" s="108" t="s">
        <v>301</v>
      </c>
      <c r="F138" s="84" t="s">
        <v>302</v>
      </c>
      <c r="G138" s="99" t="s">
        <v>48</v>
      </c>
      <c r="H138" s="28" t="s">
        <v>153</v>
      </c>
      <c r="I138" s="28" t="s">
        <v>50</v>
      </c>
      <c r="J138" s="27" t="s">
        <v>304</v>
      </c>
    </row>
    <row r="139" spans="1:10" s="93" customFormat="1" ht="14.1" customHeight="1" x14ac:dyDescent="0.2">
      <c r="A139" s="42">
        <v>139</v>
      </c>
      <c r="B139" s="37">
        <f t="shared" si="10"/>
        <v>98</v>
      </c>
      <c r="C139" s="37">
        <v>98</v>
      </c>
      <c r="D139" s="25" t="s">
        <v>274</v>
      </c>
      <c r="E139" s="111" t="s">
        <v>305</v>
      </c>
      <c r="F139" s="31" t="s">
        <v>306</v>
      </c>
      <c r="G139" s="99" t="s">
        <v>48</v>
      </c>
      <c r="H139" s="28" t="s">
        <v>153</v>
      </c>
      <c r="I139" s="28" t="s">
        <v>153</v>
      </c>
      <c r="J139" s="33" t="s">
        <v>307</v>
      </c>
    </row>
    <row r="140" spans="1:10" s="93" customFormat="1" ht="14.1" customHeight="1" x14ac:dyDescent="0.2">
      <c r="A140" s="42">
        <v>140</v>
      </c>
      <c r="B140" s="37">
        <f t="shared" si="10"/>
        <v>99</v>
      </c>
      <c r="C140" s="37">
        <v>99</v>
      </c>
      <c r="D140" s="25" t="s">
        <v>274</v>
      </c>
      <c r="E140" s="33" t="s">
        <v>308</v>
      </c>
      <c r="F140" s="84" t="s">
        <v>309</v>
      </c>
      <c r="G140" s="43" t="s">
        <v>16</v>
      </c>
      <c r="H140" s="28" t="s">
        <v>6</v>
      </c>
      <c r="I140" s="28"/>
      <c r="J140" s="27" t="s">
        <v>310</v>
      </c>
    </row>
    <row r="141" spans="1:10" s="93" customFormat="1" ht="14.1" customHeight="1" x14ac:dyDescent="0.2">
      <c r="A141" s="42">
        <v>141</v>
      </c>
      <c r="B141" s="37">
        <f t="shared" si="10"/>
        <v>100</v>
      </c>
      <c r="C141" s="37">
        <v>100</v>
      </c>
      <c r="D141" s="25" t="s">
        <v>274</v>
      </c>
      <c r="E141" s="33" t="s">
        <v>311</v>
      </c>
      <c r="F141" s="84" t="s">
        <v>312</v>
      </c>
      <c r="G141" s="43" t="s">
        <v>16</v>
      </c>
      <c r="H141" s="28" t="s">
        <v>6</v>
      </c>
      <c r="I141" s="28"/>
      <c r="J141" s="33" t="s">
        <v>121</v>
      </c>
    </row>
    <row r="142" spans="1:10" s="93" customFormat="1" ht="14.1" customHeight="1" x14ac:dyDescent="0.2">
      <c r="A142" s="42">
        <v>142</v>
      </c>
      <c r="B142" s="37">
        <f t="shared" si="10"/>
        <v>101</v>
      </c>
      <c r="C142" s="37">
        <v>101</v>
      </c>
      <c r="D142" s="25" t="s">
        <v>274</v>
      </c>
      <c r="E142" s="33" t="s">
        <v>313</v>
      </c>
      <c r="F142" s="84" t="s">
        <v>315</v>
      </c>
      <c r="G142" s="43" t="s">
        <v>43</v>
      </c>
      <c r="H142" s="28" t="s">
        <v>6</v>
      </c>
      <c r="I142" s="28"/>
      <c r="J142" s="33" t="s">
        <v>121</v>
      </c>
    </row>
    <row r="143" spans="1:10" s="93" customFormat="1" ht="14.1" customHeight="1" x14ac:dyDescent="0.2">
      <c r="A143" s="42">
        <v>143</v>
      </c>
      <c r="B143" s="37">
        <f t="shared" si="10"/>
        <v>102</v>
      </c>
      <c r="C143" s="37">
        <v>102</v>
      </c>
      <c r="D143" s="25" t="s">
        <v>274</v>
      </c>
      <c r="E143" s="33" t="s">
        <v>316</v>
      </c>
      <c r="F143" s="84" t="s">
        <v>317</v>
      </c>
      <c r="G143" s="43" t="s">
        <v>43</v>
      </c>
      <c r="H143" s="28" t="s">
        <v>6</v>
      </c>
      <c r="I143" s="28"/>
      <c r="J143" s="33" t="s">
        <v>121</v>
      </c>
    </row>
    <row r="144" spans="1:10" s="93" customFormat="1" ht="14.1" customHeight="1" x14ac:dyDescent="0.2">
      <c r="A144" s="42">
        <v>144</v>
      </c>
      <c r="B144" s="37">
        <f t="shared" si="10"/>
        <v>103</v>
      </c>
      <c r="C144" s="37">
        <v>103</v>
      </c>
      <c r="D144" s="25" t="s">
        <v>274</v>
      </c>
      <c r="E144" s="33" t="s">
        <v>318</v>
      </c>
      <c r="F144" s="84" t="s">
        <v>319</v>
      </c>
      <c r="G144" s="43" t="s">
        <v>16</v>
      </c>
      <c r="H144" s="28" t="s">
        <v>6</v>
      </c>
      <c r="I144" s="28"/>
      <c r="J144" s="33" t="s">
        <v>121</v>
      </c>
    </row>
    <row r="145" spans="1:10" s="93" customFormat="1" ht="14.1" customHeight="1" x14ac:dyDescent="0.2">
      <c r="A145" s="42">
        <v>145</v>
      </c>
      <c r="B145" s="37">
        <f t="shared" si="10"/>
        <v>104</v>
      </c>
      <c r="C145" s="37">
        <v>104</v>
      </c>
      <c r="D145" s="25" t="s">
        <v>274</v>
      </c>
      <c r="E145" s="33" t="s">
        <v>320</v>
      </c>
      <c r="F145" s="84" t="s">
        <v>322</v>
      </c>
      <c r="G145" s="43" t="s">
        <v>43</v>
      </c>
      <c r="H145" s="28" t="s">
        <v>6</v>
      </c>
      <c r="I145" s="28"/>
      <c r="J145" s="33" t="s">
        <v>121</v>
      </c>
    </row>
    <row r="146" spans="1:10" s="93" customFormat="1" ht="14.1" customHeight="1" x14ac:dyDescent="0.2">
      <c r="A146" s="42">
        <v>146</v>
      </c>
      <c r="B146" s="37">
        <f t="shared" si="10"/>
        <v>105</v>
      </c>
      <c r="C146" s="37">
        <v>105</v>
      </c>
      <c r="D146" s="25" t="s">
        <v>274</v>
      </c>
      <c r="E146" s="33" t="s">
        <v>323</v>
      </c>
      <c r="F146" s="84" t="s">
        <v>324</v>
      </c>
      <c r="G146" s="43" t="s">
        <v>197</v>
      </c>
      <c r="H146" s="28" t="s">
        <v>6</v>
      </c>
      <c r="I146" s="28"/>
      <c r="J146" s="33" t="s">
        <v>121</v>
      </c>
    </row>
    <row r="147" spans="1:10" s="93" customFormat="1" ht="14.1" customHeight="1" x14ac:dyDescent="0.2">
      <c r="A147" s="42">
        <v>147</v>
      </c>
      <c r="B147" s="37">
        <f t="shared" si="10"/>
        <v>106</v>
      </c>
      <c r="C147" s="37">
        <v>106</v>
      </c>
      <c r="D147" s="25" t="s">
        <v>274</v>
      </c>
      <c r="E147" s="97" t="s">
        <v>325</v>
      </c>
      <c r="F147" s="84" t="s">
        <v>326</v>
      </c>
      <c r="G147" s="43" t="s">
        <v>19</v>
      </c>
      <c r="H147" s="28" t="s">
        <v>6</v>
      </c>
      <c r="I147" s="28"/>
      <c r="J147" s="33" t="s">
        <v>121</v>
      </c>
    </row>
    <row r="148" spans="1:10" s="93" customFormat="1" ht="14.1" customHeight="1" x14ac:dyDescent="0.2">
      <c r="A148" s="42">
        <v>148</v>
      </c>
      <c r="B148" s="37">
        <f t="shared" si="10"/>
        <v>107</v>
      </c>
      <c r="C148" s="37">
        <v>107</v>
      </c>
      <c r="D148" s="25" t="s">
        <v>274</v>
      </c>
      <c r="E148" s="33" t="s">
        <v>327</v>
      </c>
      <c r="F148" s="84" t="s">
        <v>328</v>
      </c>
      <c r="G148" s="43" t="s">
        <v>16</v>
      </c>
      <c r="H148" s="28" t="s">
        <v>6</v>
      </c>
      <c r="I148" s="28"/>
      <c r="J148" s="33" t="s">
        <v>121</v>
      </c>
    </row>
    <row r="149" spans="1:10" s="93" customFormat="1" ht="14.1" customHeight="1" x14ac:dyDescent="0.2">
      <c r="A149" s="42">
        <v>149</v>
      </c>
      <c r="B149" s="37">
        <f t="shared" si="10"/>
        <v>108</v>
      </c>
      <c r="C149" s="37">
        <v>108</v>
      </c>
      <c r="D149" s="25" t="s">
        <v>274</v>
      </c>
      <c r="E149" s="33" t="s">
        <v>329</v>
      </c>
      <c r="F149" s="84" t="s">
        <v>331</v>
      </c>
      <c r="G149" s="43" t="s">
        <v>16</v>
      </c>
      <c r="H149" s="28" t="s">
        <v>6</v>
      </c>
      <c r="I149" s="28"/>
      <c r="J149" s="33" t="s">
        <v>121</v>
      </c>
    </row>
    <row r="150" spans="1:10" s="93" customFormat="1" ht="14.1" customHeight="1" x14ac:dyDescent="0.2">
      <c r="A150" s="42">
        <v>150</v>
      </c>
      <c r="B150" s="37">
        <f t="shared" si="10"/>
        <v>109</v>
      </c>
      <c r="C150" s="37">
        <v>109</v>
      </c>
      <c r="D150" s="25" t="s">
        <v>274</v>
      </c>
      <c r="E150" s="33" t="s">
        <v>332</v>
      </c>
      <c r="F150" s="84" t="s">
        <v>334</v>
      </c>
      <c r="G150" s="43" t="s">
        <v>16</v>
      </c>
      <c r="H150" s="28" t="s">
        <v>40</v>
      </c>
      <c r="I150" s="28" t="s">
        <v>50</v>
      </c>
      <c r="J150" s="27" t="s">
        <v>2439</v>
      </c>
    </row>
    <row r="151" spans="1:10" s="93" customFormat="1" ht="14.1" customHeight="1" x14ac:dyDescent="0.2">
      <c r="A151" s="42">
        <v>151</v>
      </c>
      <c r="B151" s="37">
        <f t="shared" si="10"/>
        <v>110</v>
      </c>
      <c r="C151" s="37">
        <v>110</v>
      </c>
      <c r="D151" s="25" t="s">
        <v>274</v>
      </c>
      <c r="E151" s="33" t="s">
        <v>335</v>
      </c>
      <c r="F151" s="84" t="s">
        <v>336</v>
      </c>
      <c r="G151" s="43" t="s">
        <v>43</v>
      </c>
      <c r="H151" s="28" t="s">
        <v>6</v>
      </c>
      <c r="I151" s="28"/>
      <c r="J151" s="27" t="s">
        <v>6</v>
      </c>
    </row>
    <row r="152" spans="1:10" s="93" customFormat="1" ht="14.1" customHeight="1" x14ac:dyDescent="0.2">
      <c r="A152" s="42">
        <v>152</v>
      </c>
      <c r="B152" s="37">
        <f t="shared" si="10"/>
        <v>111</v>
      </c>
      <c r="C152" s="37">
        <v>111</v>
      </c>
      <c r="D152" s="25" t="s">
        <v>274</v>
      </c>
      <c r="E152" s="33" t="s">
        <v>337</v>
      </c>
      <c r="F152" s="84" t="s">
        <v>339</v>
      </c>
      <c r="G152" s="43" t="s">
        <v>2478</v>
      </c>
      <c r="H152" s="28" t="s">
        <v>6</v>
      </c>
      <c r="I152" s="28"/>
      <c r="J152" s="25" t="s">
        <v>340</v>
      </c>
    </row>
    <row r="153" spans="1:10" s="93" customFormat="1" ht="14.1" customHeight="1" x14ac:dyDescent="0.2">
      <c r="A153" s="42">
        <v>153</v>
      </c>
      <c r="B153" s="37"/>
      <c r="C153" s="37"/>
      <c r="D153" s="18"/>
      <c r="E153" s="33"/>
      <c r="F153" s="84"/>
      <c r="G153" s="99"/>
      <c r="H153" s="28"/>
      <c r="I153" s="28"/>
      <c r="J153" s="33"/>
    </row>
    <row r="154" spans="1:10" s="69" customFormat="1" ht="14.1" customHeight="1" x14ac:dyDescent="0.2">
      <c r="A154" s="42">
        <v>154</v>
      </c>
      <c r="B154" s="22"/>
      <c r="C154" s="22"/>
      <c r="D154" s="18"/>
      <c r="E154" s="66" t="s">
        <v>341</v>
      </c>
      <c r="F154" s="92" t="s">
        <v>342</v>
      </c>
      <c r="G154" s="106"/>
      <c r="H154" s="30"/>
      <c r="I154" s="30"/>
      <c r="J154" s="107"/>
    </row>
    <row r="155" spans="1:10" s="93" customFormat="1" ht="14.1" customHeight="1" x14ac:dyDescent="0.2">
      <c r="A155" s="42">
        <v>155</v>
      </c>
      <c r="B155" s="37">
        <f>B152+1</f>
        <v>112</v>
      </c>
      <c r="C155" s="37">
        <v>112</v>
      </c>
      <c r="D155" s="33" t="s">
        <v>342</v>
      </c>
      <c r="E155" s="33" t="s">
        <v>343</v>
      </c>
      <c r="F155" s="84" t="s">
        <v>344</v>
      </c>
      <c r="G155" s="43" t="s">
        <v>726</v>
      </c>
      <c r="H155" s="28" t="s">
        <v>6</v>
      </c>
      <c r="I155" s="28"/>
      <c r="J155" s="33"/>
    </row>
    <row r="156" spans="1:10" s="93" customFormat="1" ht="14.1" customHeight="1" x14ac:dyDescent="0.2">
      <c r="A156" s="42">
        <v>156</v>
      </c>
      <c r="B156" s="37">
        <f t="shared" ref="B156:B171" si="11">B155+1</f>
        <v>113</v>
      </c>
      <c r="C156" s="37">
        <v>113</v>
      </c>
      <c r="D156" s="33" t="s">
        <v>342</v>
      </c>
      <c r="E156" s="33" t="s">
        <v>345</v>
      </c>
      <c r="F156" s="84" t="s">
        <v>346</v>
      </c>
      <c r="G156" s="43" t="s">
        <v>16</v>
      </c>
      <c r="H156" s="28" t="s">
        <v>6</v>
      </c>
      <c r="I156" s="28"/>
      <c r="J156" s="33" t="s">
        <v>121</v>
      </c>
    </row>
    <row r="157" spans="1:10" s="80" customFormat="1" ht="14.1" customHeight="1" x14ac:dyDescent="0.2">
      <c r="A157" s="42">
        <v>157</v>
      </c>
      <c r="B157" s="37">
        <f t="shared" si="11"/>
        <v>114</v>
      </c>
      <c r="C157" s="37">
        <v>114</v>
      </c>
      <c r="D157" s="33" t="s">
        <v>342</v>
      </c>
      <c r="E157" s="104" t="s">
        <v>347</v>
      </c>
      <c r="F157" s="78" t="s">
        <v>348</v>
      </c>
      <c r="G157" s="46" t="s">
        <v>48</v>
      </c>
      <c r="H157" s="26" t="s">
        <v>50</v>
      </c>
      <c r="I157" s="26" t="s">
        <v>153</v>
      </c>
      <c r="J157" s="25" t="s">
        <v>350</v>
      </c>
    </row>
    <row r="158" spans="1:10" s="93" customFormat="1" ht="14.1" customHeight="1" x14ac:dyDescent="0.2">
      <c r="A158" s="42">
        <v>158</v>
      </c>
      <c r="B158" s="37">
        <f t="shared" si="11"/>
        <v>115</v>
      </c>
      <c r="C158" s="37">
        <v>115</v>
      </c>
      <c r="D158" s="33" t="s">
        <v>342</v>
      </c>
      <c r="E158" s="33" t="s">
        <v>351</v>
      </c>
      <c r="F158" s="84" t="s">
        <v>352</v>
      </c>
      <c r="G158" s="43" t="s">
        <v>16</v>
      </c>
      <c r="H158" s="28" t="s">
        <v>6</v>
      </c>
      <c r="I158" s="28"/>
      <c r="J158" s="33" t="s">
        <v>121</v>
      </c>
    </row>
    <row r="159" spans="1:10" s="93" customFormat="1" ht="14.1" customHeight="1" x14ac:dyDescent="0.2">
      <c r="A159" s="42">
        <v>159</v>
      </c>
      <c r="B159" s="37">
        <f t="shared" si="11"/>
        <v>116</v>
      </c>
      <c r="C159" s="37">
        <v>116</v>
      </c>
      <c r="D159" s="33" t="s">
        <v>342</v>
      </c>
      <c r="E159" s="33" t="s">
        <v>353</v>
      </c>
      <c r="F159" s="84" t="s">
        <v>354</v>
      </c>
      <c r="G159" s="43" t="s">
        <v>16</v>
      </c>
      <c r="H159" s="28" t="s">
        <v>6</v>
      </c>
      <c r="I159" s="28"/>
      <c r="J159" s="33" t="s">
        <v>121</v>
      </c>
    </row>
    <row r="160" spans="1:10" s="93" customFormat="1" ht="14.1" customHeight="1" x14ac:dyDescent="0.2">
      <c r="A160" s="42">
        <v>160</v>
      </c>
      <c r="B160" s="37">
        <f t="shared" si="11"/>
        <v>117</v>
      </c>
      <c r="C160" s="37">
        <v>117</v>
      </c>
      <c r="D160" s="33" t="s">
        <v>342</v>
      </c>
      <c r="E160" s="33" t="s">
        <v>355</v>
      </c>
      <c r="F160" s="84" t="s">
        <v>356</v>
      </c>
      <c r="G160" s="43" t="s">
        <v>16</v>
      </c>
      <c r="H160" s="28" t="s">
        <v>6</v>
      </c>
      <c r="I160" s="28"/>
      <c r="J160" s="33" t="s">
        <v>121</v>
      </c>
    </row>
    <row r="161" spans="1:10" s="93" customFormat="1" ht="14.1" customHeight="1" x14ac:dyDescent="0.2">
      <c r="A161" s="42">
        <v>161</v>
      </c>
      <c r="B161" s="37">
        <f t="shared" si="11"/>
        <v>118</v>
      </c>
      <c r="C161" s="37">
        <v>118</v>
      </c>
      <c r="D161" s="33" t="s">
        <v>342</v>
      </c>
      <c r="E161" s="112" t="s">
        <v>357</v>
      </c>
      <c r="F161" s="84" t="s">
        <v>358</v>
      </c>
      <c r="G161" s="99" t="s">
        <v>48</v>
      </c>
      <c r="H161" s="26" t="s">
        <v>359</v>
      </c>
      <c r="I161" s="26" t="s">
        <v>153</v>
      </c>
      <c r="J161" s="25" t="s">
        <v>360</v>
      </c>
    </row>
    <row r="162" spans="1:10" s="93" customFormat="1" ht="14.1" customHeight="1" x14ac:dyDescent="0.2">
      <c r="A162" s="42">
        <v>162</v>
      </c>
      <c r="B162" s="37">
        <f t="shared" si="11"/>
        <v>119</v>
      </c>
      <c r="C162" s="37">
        <v>119</v>
      </c>
      <c r="D162" s="33" t="s">
        <v>342</v>
      </c>
      <c r="E162" s="108" t="s">
        <v>361</v>
      </c>
      <c r="F162" s="84" t="s">
        <v>362</v>
      </c>
      <c r="G162" s="99" t="s">
        <v>48</v>
      </c>
      <c r="H162" s="28" t="s">
        <v>6</v>
      </c>
      <c r="I162" s="28"/>
      <c r="J162" s="33" t="s">
        <v>363</v>
      </c>
    </row>
    <row r="163" spans="1:10" s="93" customFormat="1" ht="14.1" customHeight="1" x14ac:dyDescent="0.2">
      <c r="A163" s="42">
        <v>163</v>
      </c>
      <c r="B163" s="37">
        <f t="shared" si="11"/>
        <v>120</v>
      </c>
      <c r="C163" s="37">
        <v>120</v>
      </c>
      <c r="D163" s="33" t="s">
        <v>342</v>
      </c>
      <c r="E163" s="33" t="s">
        <v>364</v>
      </c>
      <c r="F163" s="84" t="s">
        <v>365</v>
      </c>
      <c r="G163" s="43" t="s">
        <v>16</v>
      </c>
      <c r="H163" s="28" t="s">
        <v>6</v>
      </c>
      <c r="I163" s="28"/>
      <c r="J163" s="33" t="s">
        <v>121</v>
      </c>
    </row>
    <row r="164" spans="1:10" s="93" customFormat="1" ht="14.1" customHeight="1" x14ac:dyDescent="0.2">
      <c r="A164" s="42">
        <v>164</v>
      </c>
      <c r="B164" s="37">
        <f t="shared" si="11"/>
        <v>121</v>
      </c>
      <c r="C164" s="37">
        <v>121</v>
      </c>
      <c r="D164" s="33" t="s">
        <v>342</v>
      </c>
      <c r="E164" s="33" t="s">
        <v>366</v>
      </c>
      <c r="F164" s="84" t="s">
        <v>367</v>
      </c>
      <c r="G164" s="43" t="s">
        <v>43</v>
      </c>
      <c r="H164" s="28" t="s">
        <v>6</v>
      </c>
      <c r="I164" s="28"/>
      <c r="J164" s="33" t="s">
        <v>121</v>
      </c>
    </row>
    <row r="165" spans="1:10" s="93" customFormat="1" ht="14.1" customHeight="1" x14ac:dyDescent="0.2">
      <c r="A165" s="42">
        <v>165</v>
      </c>
      <c r="B165" s="37">
        <f t="shared" si="11"/>
        <v>122</v>
      </c>
      <c r="C165" s="37">
        <v>122</v>
      </c>
      <c r="D165" s="33" t="s">
        <v>342</v>
      </c>
      <c r="E165" s="33" t="s">
        <v>368</v>
      </c>
      <c r="F165" s="84" t="s">
        <v>369</v>
      </c>
      <c r="G165" s="43" t="s">
        <v>16</v>
      </c>
      <c r="H165" s="28" t="s">
        <v>6</v>
      </c>
      <c r="I165" s="28"/>
      <c r="J165" s="33" t="s">
        <v>121</v>
      </c>
    </row>
    <row r="166" spans="1:10" s="93" customFormat="1" ht="14.1" customHeight="1" x14ac:dyDescent="0.2">
      <c r="A166" s="42">
        <v>166</v>
      </c>
      <c r="B166" s="37">
        <f t="shared" si="11"/>
        <v>123</v>
      </c>
      <c r="C166" s="37">
        <v>123</v>
      </c>
      <c r="D166" s="33" t="s">
        <v>342</v>
      </c>
      <c r="E166" s="97" t="s">
        <v>370</v>
      </c>
      <c r="F166" s="84" t="s">
        <v>371</v>
      </c>
      <c r="G166" s="43" t="s">
        <v>16</v>
      </c>
      <c r="H166" s="28" t="s">
        <v>6</v>
      </c>
      <c r="I166" s="28"/>
      <c r="J166" s="33" t="s">
        <v>121</v>
      </c>
    </row>
    <row r="167" spans="1:10" s="93" customFormat="1" ht="14.1" customHeight="1" x14ac:dyDescent="0.2">
      <c r="A167" s="42">
        <v>167</v>
      </c>
      <c r="B167" s="37">
        <f t="shared" si="11"/>
        <v>124</v>
      </c>
      <c r="C167" s="37">
        <v>124</v>
      </c>
      <c r="D167" s="33" t="s">
        <v>342</v>
      </c>
      <c r="E167" s="33" t="s">
        <v>372</v>
      </c>
      <c r="F167" s="84" t="s">
        <v>373</v>
      </c>
      <c r="G167" s="43" t="s">
        <v>16</v>
      </c>
      <c r="H167" s="28" t="s">
        <v>6</v>
      </c>
      <c r="I167" s="28"/>
      <c r="J167" s="33" t="s">
        <v>121</v>
      </c>
    </row>
    <row r="168" spans="1:10" s="93" customFormat="1" ht="14.1" customHeight="1" x14ac:dyDescent="0.2">
      <c r="A168" s="42">
        <v>168</v>
      </c>
      <c r="B168" s="37">
        <f t="shared" si="11"/>
        <v>125</v>
      </c>
      <c r="C168" s="37">
        <v>125</v>
      </c>
      <c r="D168" s="33" t="s">
        <v>342</v>
      </c>
      <c r="E168" s="33" t="s">
        <v>374</v>
      </c>
      <c r="F168" s="84" t="s">
        <v>375</v>
      </c>
      <c r="G168" s="43" t="s">
        <v>16</v>
      </c>
      <c r="H168" s="28" t="s">
        <v>6</v>
      </c>
      <c r="I168" s="28"/>
      <c r="J168" s="33" t="s">
        <v>121</v>
      </c>
    </row>
    <row r="169" spans="1:10" s="93" customFormat="1" ht="14.1" customHeight="1" x14ac:dyDescent="0.2">
      <c r="A169" s="42">
        <v>169</v>
      </c>
      <c r="B169" s="37">
        <f t="shared" si="11"/>
        <v>126</v>
      </c>
      <c r="C169" s="37">
        <v>126</v>
      </c>
      <c r="D169" s="33" t="s">
        <v>342</v>
      </c>
      <c r="E169" s="108" t="s">
        <v>376</v>
      </c>
      <c r="F169" s="84" t="s">
        <v>378</v>
      </c>
      <c r="G169" s="43" t="s">
        <v>48</v>
      </c>
      <c r="H169" s="28" t="s">
        <v>379</v>
      </c>
      <c r="I169" s="28"/>
      <c r="J169" s="33" t="s">
        <v>380</v>
      </c>
    </row>
    <row r="170" spans="1:10" s="93" customFormat="1" ht="14.1" customHeight="1" x14ac:dyDescent="0.2">
      <c r="A170" s="42">
        <v>170</v>
      </c>
      <c r="B170" s="37">
        <f t="shared" si="11"/>
        <v>127</v>
      </c>
      <c r="C170" s="37">
        <v>127</v>
      </c>
      <c r="D170" s="33" t="s">
        <v>342</v>
      </c>
      <c r="E170" s="33" t="s">
        <v>381</v>
      </c>
      <c r="F170" s="84" t="s">
        <v>382</v>
      </c>
      <c r="G170" s="43" t="s">
        <v>197</v>
      </c>
      <c r="H170" s="28" t="s">
        <v>6</v>
      </c>
      <c r="I170" s="28"/>
      <c r="J170" s="33" t="s">
        <v>121</v>
      </c>
    </row>
    <row r="171" spans="1:10" s="93" customFormat="1" ht="14.1" customHeight="1" x14ac:dyDescent="0.2">
      <c r="A171" s="42">
        <v>171</v>
      </c>
      <c r="B171" s="37">
        <f t="shared" si="11"/>
        <v>128</v>
      </c>
      <c r="C171" s="37">
        <v>128</v>
      </c>
      <c r="D171" s="33" t="s">
        <v>342</v>
      </c>
      <c r="E171" s="33" t="s">
        <v>383</v>
      </c>
      <c r="F171" s="84" t="s">
        <v>384</v>
      </c>
      <c r="G171" s="43" t="s">
        <v>43</v>
      </c>
      <c r="H171" s="28" t="s">
        <v>6</v>
      </c>
      <c r="I171" s="28"/>
      <c r="J171" s="33" t="s">
        <v>121</v>
      </c>
    </row>
    <row r="172" spans="1:10" s="93" customFormat="1" ht="14.1" customHeight="1" x14ac:dyDescent="0.2">
      <c r="A172" s="42">
        <v>172</v>
      </c>
      <c r="B172" s="37"/>
      <c r="C172" s="37"/>
      <c r="D172" s="18" t="s">
        <v>385</v>
      </c>
      <c r="E172" s="33"/>
      <c r="F172" s="84"/>
      <c r="G172" s="99"/>
      <c r="H172" s="28"/>
      <c r="I172" s="28"/>
      <c r="J172" s="33"/>
    </row>
    <row r="173" spans="1:10" s="69" customFormat="1" ht="14.1" customHeight="1" x14ac:dyDescent="0.2">
      <c r="A173" s="42">
        <v>173</v>
      </c>
      <c r="B173" s="22"/>
      <c r="C173" s="22"/>
      <c r="D173" s="25"/>
      <c r="E173" s="92" t="s">
        <v>386</v>
      </c>
      <c r="F173" s="66" t="s">
        <v>387</v>
      </c>
      <c r="G173" s="106"/>
      <c r="H173" s="30"/>
      <c r="I173" s="30"/>
      <c r="J173" s="107"/>
    </row>
    <row r="174" spans="1:10" s="93" customFormat="1" ht="14.1" customHeight="1" x14ac:dyDescent="0.2">
      <c r="A174" s="42">
        <v>174</v>
      </c>
      <c r="B174" s="37">
        <f>B171+1</f>
        <v>129</v>
      </c>
      <c r="C174" s="37">
        <v>129</v>
      </c>
      <c r="D174" s="25" t="s">
        <v>387</v>
      </c>
      <c r="E174" s="97" t="s">
        <v>388</v>
      </c>
      <c r="F174" s="84" t="s">
        <v>389</v>
      </c>
      <c r="G174" s="43" t="s">
        <v>232</v>
      </c>
      <c r="H174" s="28" t="s">
        <v>50</v>
      </c>
      <c r="I174" s="28" t="s">
        <v>69</v>
      </c>
      <c r="J174" s="33" t="s">
        <v>390</v>
      </c>
    </row>
    <row r="175" spans="1:10" s="93" customFormat="1" ht="14.1" customHeight="1" x14ac:dyDescent="0.2">
      <c r="A175" s="42">
        <v>175</v>
      </c>
      <c r="B175" s="37">
        <f t="shared" ref="B175" si="12">B174+1</f>
        <v>130</v>
      </c>
      <c r="C175" s="37">
        <v>130</v>
      </c>
      <c r="D175" s="25" t="s">
        <v>387</v>
      </c>
      <c r="E175" s="96" t="s">
        <v>391</v>
      </c>
      <c r="F175" s="78" t="s">
        <v>392</v>
      </c>
      <c r="G175" s="43" t="s">
        <v>19</v>
      </c>
      <c r="H175" s="28" t="s">
        <v>121</v>
      </c>
      <c r="I175" s="28"/>
      <c r="J175" s="32" t="s">
        <v>393</v>
      </c>
    </row>
    <row r="176" spans="1:10" s="93" customFormat="1" ht="14.1" customHeight="1" x14ac:dyDescent="0.2">
      <c r="A176" s="42">
        <v>176</v>
      </c>
      <c r="B176" s="37"/>
      <c r="C176" s="37"/>
      <c r="D176" s="18"/>
      <c r="E176" s="104"/>
      <c r="F176" s="105"/>
      <c r="G176" s="99"/>
      <c r="H176" s="28"/>
      <c r="I176" s="28"/>
      <c r="J176" s="33"/>
    </row>
    <row r="177" spans="1:10" s="69" customFormat="1" ht="14.1" customHeight="1" x14ac:dyDescent="0.2">
      <c r="A177" s="42">
        <v>177</v>
      </c>
      <c r="B177" s="22"/>
      <c r="C177" s="22"/>
      <c r="D177" s="18"/>
      <c r="E177" s="66" t="s">
        <v>394</v>
      </c>
      <c r="F177" s="66" t="s">
        <v>395</v>
      </c>
      <c r="G177" s="106"/>
      <c r="H177" s="30"/>
      <c r="I177" s="30"/>
      <c r="J177" s="107"/>
    </row>
    <row r="178" spans="1:10" s="93" customFormat="1" ht="14.1" customHeight="1" x14ac:dyDescent="0.2">
      <c r="A178" s="42">
        <v>178</v>
      </c>
      <c r="B178" s="37">
        <f>B175+1</f>
        <v>131</v>
      </c>
      <c r="C178" s="37">
        <v>131</v>
      </c>
      <c r="D178" s="25" t="s">
        <v>395</v>
      </c>
      <c r="E178" s="97" t="s">
        <v>396</v>
      </c>
      <c r="F178" s="84" t="s">
        <v>398</v>
      </c>
      <c r="G178" s="43" t="s">
        <v>16</v>
      </c>
      <c r="H178" s="28" t="s">
        <v>6</v>
      </c>
      <c r="I178" s="28"/>
      <c r="J178" s="33" t="s">
        <v>399</v>
      </c>
    </row>
    <row r="179" spans="1:10" s="93" customFormat="1" ht="14.1" customHeight="1" x14ac:dyDescent="0.2">
      <c r="A179" s="42">
        <v>179</v>
      </c>
      <c r="B179" s="37">
        <f t="shared" ref="B179:B181" si="13">B178+1</f>
        <v>132</v>
      </c>
      <c r="C179" s="37">
        <v>132</v>
      </c>
      <c r="D179" s="25" t="s">
        <v>395</v>
      </c>
      <c r="E179" s="108" t="s">
        <v>400</v>
      </c>
      <c r="F179" s="84" t="s">
        <v>401</v>
      </c>
      <c r="G179" s="99" t="s">
        <v>48</v>
      </c>
      <c r="H179" s="28" t="s">
        <v>6</v>
      </c>
      <c r="I179" s="28"/>
      <c r="J179" s="33" t="s">
        <v>402</v>
      </c>
    </row>
    <row r="180" spans="1:10" s="93" customFormat="1" ht="14.1" customHeight="1" x14ac:dyDescent="0.2">
      <c r="A180" s="42">
        <v>180</v>
      </c>
      <c r="B180" s="37">
        <f t="shared" si="13"/>
        <v>133</v>
      </c>
      <c r="C180" s="37">
        <v>133</v>
      </c>
      <c r="D180" s="25" t="s">
        <v>395</v>
      </c>
      <c r="E180" s="33" t="s">
        <v>403</v>
      </c>
      <c r="F180" s="84" t="s">
        <v>404</v>
      </c>
      <c r="G180" s="43" t="s">
        <v>16</v>
      </c>
      <c r="H180" s="28" t="s">
        <v>6</v>
      </c>
      <c r="I180" s="28"/>
      <c r="J180" s="33" t="s">
        <v>121</v>
      </c>
    </row>
    <row r="181" spans="1:10" s="93" customFormat="1" ht="14.1" customHeight="1" x14ac:dyDescent="0.2">
      <c r="A181" s="42">
        <v>181</v>
      </c>
      <c r="B181" s="37">
        <f t="shared" si="13"/>
        <v>134</v>
      </c>
      <c r="C181" s="37">
        <v>134</v>
      </c>
      <c r="D181" s="25" t="s">
        <v>395</v>
      </c>
      <c r="E181" s="112" t="s">
        <v>405</v>
      </c>
      <c r="F181" s="84" t="s">
        <v>406</v>
      </c>
      <c r="G181" s="99" t="s">
        <v>48</v>
      </c>
      <c r="H181" s="28" t="s">
        <v>359</v>
      </c>
      <c r="I181" s="28" t="s">
        <v>153</v>
      </c>
      <c r="J181" s="33" t="s">
        <v>121</v>
      </c>
    </row>
    <row r="182" spans="1:10" s="93" customFormat="1" ht="14.1" customHeight="1" x14ac:dyDescent="0.2">
      <c r="A182" s="42">
        <v>182</v>
      </c>
      <c r="B182" s="37"/>
      <c r="C182" s="37"/>
      <c r="D182" s="18"/>
      <c r="E182" s="33"/>
      <c r="F182" s="84"/>
      <c r="G182" s="99"/>
      <c r="H182" s="28"/>
      <c r="I182" s="28"/>
      <c r="J182" s="33"/>
    </row>
    <row r="183" spans="1:10" s="69" customFormat="1" ht="14.1" customHeight="1" x14ac:dyDescent="0.2">
      <c r="A183" s="42">
        <v>183</v>
      </c>
      <c r="B183" s="22"/>
      <c r="C183" s="22"/>
      <c r="D183" s="18"/>
      <c r="E183" s="92" t="s">
        <v>407</v>
      </c>
      <c r="F183" s="66" t="s">
        <v>408</v>
      </c>
      <c r="G183" s="106"/>
      <c r="H183" s="30"/>
      <c r="I183" s="30"/>
      <c r="J183" s="107"/>
    </row>
    <row r="184" spans="1:10" s="93" customFormat="1" ht="14.1" customHeight="1" x14ac:dyDescent="0.2">
      <c r="A184" s="42">
        <v>184</v>
      </c>
      <c r="B184" s="37">
        <f>B181+1</f>
        <v>135</v>
      </c>
      <c r="C184" s="37">
        <v>135</v>
      </c>
      <c r="D184" s="25" t="s">
        <v>408</v>
      </c>
      <c r="E184" s="97" t="s">
        <v>409</v>
      </c>
      <c r="F184" s="84" t="s">
        <v>411</v>
      </c>
      <c r="G184" s="43" t="s">
        <v>16</v>
      </c>
      <c r="H184" s="28" t="s">
        <v>40</v>
      </c>
      <c r="I184" s="28" t="s">
        <v>153</v>
      </c>
      <c r="J184" s="33" t="s">
        <v>412</v>
      </c>
    </row>
    <row r="185" spans="1:10" s="93" customFormat="1" ht="14.1" customHeight="1" x14ac:dyDescent="0.2">
      <c r="A185" s="42">
        <v>185</v>
      </c>
      <c r="B185" s="37"/>
      <c r="C185" s="37"/>
      <c r="D185" s="18"/>
      <c r="E185" s="33"/>
      <c r="F185" s="84"/>
      <c r="G185" s="99"/>
      <c r="H185" s="28"/>
      <c r="I185" s="28"/>
      <c r="J185" s="33"/>
    </row>
    <row r="186" spans="1:10" s="69" customFormat="1" ht="14.1" customHeight="1" x14ac:dyDescent="0.2">
      <c r="A186" s="42">
        <v>186</v>
      </c>
      <c r="B186" s="22"/>
      <c r="C186" s="22"/>
      <c r="D186" s="18"/>
      <c r="E186" s="92" t="s">
        <v>413</v>
      </c>
      <c r="F186" s="66" t="s">
        <v>414</v>
      </c>
      <c r="G186" s="106"/>
      <c r="H186" s="30"/>
      <c r="I186" s="30"/>
      <c r="J186" s="107"/>
    </row>
    <row r="187" spans="1:10" s="93" customFormat="1" ht="14.1" customHeight="1" x14ac:dyDescent="0.2">
      <c r="A187" s="42">
        <v>187</v>
      </c>
      <c r="B187" s="37">
        <f>B184+1</f>
        <v>136</v>
      </c>
      <c r="C187" s="37">
        <v>136</v>
      </c>
      <c r="D187" s="25" t="s">
        <v>414</v>
      </c>
      <c r="E187" s="97" t="s">
        <v>415</v>
      </c>
      <c r="F187" s="84" t="s">
        <v>416</v>
      </c>
      <c r="G187" s="43" t="s">
        <v>19</v>
      </c>
      <c r="H187" s="28" t="s">
        <v>40</v>
      </c>
      <c r="I187" s="28"/>
      <c r="J187" s="33"/>
    </row>
    <row r="188" spans="1:10" s="93" customFormat="1" ht="14.1" customHeight="1" x14ac:dyDescent="0.2">
      <c r="A188" s="42">
        <v>188</v>
      </c>
      <c r="B188" s="37"/>
      <c r="C188" s="37"/>
      <c r="D188" s="18"/>
      <c r="E188" s="33"/>
      <c r="F188" s="84"/>
      <c r="G188" s="99"/>
      <c r="H188" s="28"/>
      <c r="I188" s="28"/>
      <c r="J188" s="33"/>
    </row>
    <row r="189" spans="1:10" s="69" customFormat="1" ht="14.1" customHeight="1" x14ac:dyDescent="0.2">
      <c r="A189" s="42">
        <v>189</v>
      </c>
      <c r="B189" s="22"/>
      <c r="C189" s="22"/>
      <c r="D189" s="18"/>
      <c r="E189" s="92" t="s">
        <v>417</v>
      </c>
      <c r="F189" s="66" t="s">
        <v>418</v>
      </c>
      <c r="G189" s="106"/>
      <c r="H189" s="30"/>
      <c r="I189" s="30"/>
      <c r="J189" s="107"/>
    </row>
    <row r="190" spans="1:10" s="93" customFormat="1" ht="14.1" customHeight="1" x14ac:dyDescent="0.2">
      <c r="A190" s="42">
        <v>190</v>
      </c>
      <c r="B190" s="37">
        <f>B187+1</f>
        <v>137</v>
      </c>
      <c r="C190" s="37">
        <v>137</v>
      </c>
      <c r="D190" s="25" t="s">
        <v>418</v>
      </c>
      <c r="E190" s="33" t="s">
        <v>419</v>
      </c>
      <c r="F190" s="84" t="s">
        <v>420</v>
      </c>
      <c r="G190" s="43" t="s">
        <v>2479</v>
      </c>
      <c r="H190" s="28" t="s">
        <v>6</v>
      </c>
      <c r="I190" s="28"/>
      <c r="J190" s="33" t="s">
        <v>6</v>
      </c>
    </row>
    <row r="191" spans="1:10" s="93" customFormat="1" ht="14.1" customHeight="1" x14ac:dyDescent="0.2">
      <c r="A191" s="42">
        <v>191</v>
      </c>
      <c r="B191" s="37">
        <f t="shared" ref="B191:B192" si="14">B190+1</f>
        <v>138</v>
      </c>
      <c r="C191" s="37">
        <v>138</v>
      </c>
      <c r="D191" s="25" t="s">
        <v>418</v>
      </c>
      <c r="E191" s="113" t="s">
        <v>2139</v>
      </c>
      <c r="F191" s="31" t="s">
        <v>421</v>
      </c>
      <c r="G191" s="43" t="s">
        <v>197</v>
      </c>
      <c r="H191" s="28" t="s">
        <v>121</v>
      </c>
      <c r="I191" s="28"/>
      <c r="J191" s="33" t="s">
        <v>2278</v>
      </c>
    </row>
    <row r="192" spans="1:10" s="93" customFormat="1" ht="14.1" customHeight="1" x14ac:dyDescent="0.2">
      <c r="A192" s="42">
        <v>192</v>
      </c>
      <c r="B192" s="37">
        <f t="shared" si="14"/>
        <v>139</v>
      </c>
      <c r="C192" s="37">
        <v>139</v>
      </c>
      <c r="D192" s="25" t="s">
        <v>418</v>
      </c>
      <c r="E192" s="97" t="s">
        <v>422</v>
      </c>
      <c r="F192" s="84" t="s">
        <v>423</v>
      </c>
      <c r="G192" s="43" t="s">
        <v>19</v>
      </c>
      <c r="H192" s="28" t="s">
        <v>6</v>
      </c>
      <c r="I192" s="28"/>
      <c r="J192" s="33" t="s">
        <v>121</v>
      </c>
    </row>
    <row r="193" spans="1:10" s="93" customFormat="1" ht="14.1" customHeight="1" x14ac:dyDescent="0.2">
      <c r="A193" s="42">
        <v>193</v>
      </c>
      <c r="B193" s="37"/>
      <c r="C193" s="37"/>
      <c r="D193" s="18"/>
      <c r="E193" s="33"/>
      <c r="F193" s="84"/>
      <c r="G193" s="99"/>
      <c r="H193" s="28"/>
      <c r="I193" s="28"/>
      <c r="J193" s="33"/>
    </row>
    <row r="194" spans="1:10" s="69" customFormat="1" ht="14.1" customHeight="1" x14ac:dyDescent="0.2">
      <c r="A194" s="42">
        <v>194</v>
      </c>
      <c r="B194" s="22"/>
      <c r="C194" s="22"/>
      <c r="D194" s="18"/>
      <c r="E194" s="92" t="s">
        <v>424</v>
      </c>
      <c r="F194" s="114" t="s">
        <v>425</v>
      </c>
      <c r="G194" s="106"/>
      <c r="H194" s="30"/>
      <c r="I194" s="30"/>
      <c r="J194" s="107"/>
    </row>
    <row r="195" spans="1:10" s="93" customFormat="1" ht="14.1" customHeight="1" x14ac:dyDescent="0.2">
      <c r="A195" s="42">
        <v>195</v>
      </c>
      <c r="B195" s="37">
        <f>B192+1</f>
        <v>140</v>
      </c>
      <c r="C195" s="37">
        <v>140</v>
      </c>
      <c r="D195" s="75" t="s">
        <v>425</v>
      </c>
      <c r="E195" s="96" t="s">
        <v>426</v>
      </c>
      <c r="F195" s="78" t="s">
        <v>427</v>
      </c>
      <c r="G195" s="43" t="s">
        <v>19</v>
      </c>
      <c r="H195" s="28" t="s">
        <v>40</v>
      </c>
      <c r="I195" s="28"/>
      <c r="J195" s="25" t="s">
        <v>428</v>
      </c>
    </row>
    <row r="196" spans="1:10" s="93" customFormat="1" ht="14.1" customHeight="1" x14ac:dyDescent="0.2">
      <c r="A196" s="42">
        <v>196</v>
      </c>
      <c r="B196" s="37">
        <f t="shared" ref="B196:B205" si="15">B195+1</f>
        <v>141</v>
      </c>
      <c r="C196" s="37">
        <v>141</v>
      </c>
      <c r="D196" s="75" t="s">
        <v>425</v>
      </c>
      <c r="E196" s="97" t="s">
        <v>429</v>
      </c>
      <c r="F196" s="84" t="s">
        <v>430</v>
      </c>
      <c r="G196" s="43" t="s">
        <v>19</v>
      </c>
      <c r="H196" s="28" t="s">
        <v>6</v>
      </c>
      <c r="I196" s="28"/>
      <c r="J196" s="33" t="s">
        <v>121</v>
      </c>
    </row>
    <row r="197" spans="1:10" s="93" customFormat="1" ht="14.1" customHeight="1" x14ac:dyDescent="0.2">
      <c r="A197" s="42">
        <v>197</v>
      </c>
      <c r="B197" s="37">
        <f t="shared" si="15"/>
        <v>142</v>
      </c>
      <c r="C197" s="37">
        <v>142</v>
      </c>
      <c r="D197" s="75" t="s">
        <v>425</v>
      </c>
      <c r="E197" s="33" t="s">
        <v>431</v>
      </c>
      <c r="F197" s="84" t="s">
        <v>433</v>
      </c>
      <c r="G197" s="43" t="s">
        <v>43</v>
      </c>
      <c r="H197" s="28" t="s">
        <v>6</v>
      </c>
      <c r="I197" s="28"/>
      <c r="J197" s="33" t="s">
        <v>121</v>
      </c>
    </row>
    <row r="198" spans="1:10" s="93" customFormat="1" ht="14.1" customHeight="1" x14ac:dyDescent="0.2">
      <c r="A198" s="42">
        <v>198</v>
      </c>
      <c r="B198" s="37">
        <f t="shared" si="15"/>
        <v>143</v>
      </c>
      <c r="C198" s="37">
        <v>143</v>
      </c>
      <c r="D198" s="75" t="s">
        <v>425</v>
      </c>
      <c r="E198" s="33" t="s">
        <v>434</v>
      </c>
      <c r="F198" s="84" t="s">
        <v>435</v>
      </c>
      <c r="G198" s="43" t="s">
        <v>43</v>
      </c>
      <c r="H198" s="28" t="s">
        <v>6</v>
      </c>
      <c r="I198" s="28"/>
      <c r="J198" s="33" t="s">
        <v>121</v>
      </c>
    </row>
    <row r="199" spans="1:10" s="93" customFormat="1" ht="14.1" customHeight="1" x14ac:dyDescent="0.2">
      <c r="A199" s="42">
        <v>199</v>
      </c>
      <c r="B199" s="37">
        <f t="shared" si="15"/>
        <v>144</v>
      </c>
      <c r="C199" s="37">
        <v>144</v>
      </c>
      <c r="D199" s="75" t="s">
        <v>425</v>
      </c>
      <c r="E199" s="97" t="s">
        <v>436</v>
      </c>
      <c r="F199" s="84" t="s">
        <v>438</v>
      </c>
      <c r="G199" s="43" t="s">
        <v>19</v>
      </c>
      <c r="H199" s="28" t="s">
        <v>6</v>
      </c>
      <c r="I199" s="28"/>
      <c r="J199" s="33" t="s">
        <v>121</v>
      </c>
    </row>
    <row r="200" spans="1:10" s="93" customFormat="1" ht="14.1" customHeight="1" x14ac:dyDescent="0.2">
      <c r="A200" s="42">
        <v>200</v>
      </c>
      <c r="B200" s="37">
        <f t="shared" si="15"/>
        <v>145</v>
      </c>
      <c r="C200" s="37">
        <v>145</v>
      </c>
      <c r="D200" s="75" t="s">
        <v>425</v>
      </c>
      <c r="E200" s="33" t="s">
        <v>439</v>
      </c>
      <c r="F200" s="84" t="s">
        <v>441</v>
      </c>
      <c r="G200" s="43" t="s">
        <v>197</v>
      </c>
      <c r="H200" s="28" t="s">
        <v>6</v>
      </c>
      <c r="I200" s="28"/>
      <c r="J200" s="33" t="s">
        <v>121</v>
      </c>
    </row>
    <row r="201" spans="1:10" s="93" customFormat="1" ht="14.1" customHeight="1" x14ac:dyDescent="0.2">
      <c r="A201" s="42">
        <v>201</v>
      </c>
      <c r="B201" s="37">
        <f t="shared" si="15"/>
        <v>146</v>
      </c>
      <c r="C201" s="37">
        <v>146</v>
      </c>
      <c r="D201" s="75" t="s">
        <v>425</v>
      </c>
      <c r="E201" s="33" t="s">
        <v>442</v>
      </c>
      <c r="F201" s="84" t="s">
        <v>443</v>
      </c>
      <c r="G201" s="43" t="s">
        <v>43</v>
      </c>
      <c r="H201" s="28" t="s">
        <v>6</v>
      </c>
      <c r="I201" s="28"/>
      <c r="J201" s="33" t="s">
        <v>121</v>
      </c>
    </row>
    <row r="202" spans="1:10" s="93" customFormat="1" ht="14.1" customHeight="1" x14ac:dyDescent="0.2">
      <c r="A202" s="42">
        <v>202</v>
      </c>
      <c r="B202" s="37">
        <f t="shared" si="15"/>
        <v>147</v>
      </c>
      <c r="C202" s="37">
        <v>147</v>
      </c>
      <c r="D202" s="75" t="s">
        <v>425</v>
      </c>
      <c r="E202" s="33" t="s">
        <v>444</v>
      </c>
      <c r="F202" s="84" t="s">
        <v>445</v>
      </c>
      <c r="G202" s="43" t="s">
        <v>16</v>
      </c>
      <c r="H202" s="28" t="s">
        <v>40</v>
      </c>
      <c r="I202" s="28" t="s">
        <v>50</v>
      </c>
      <c r="J202" s="33" t="s">
        <v>121</v>
      </c>
    </row>
    <row r="203" spans="1:10" s="93" customFormat="1" ht="14.1" customHeight="1" x14ac:dyDescent="0.2">
      <c r="A203" s="42">
        <v>203</v>
      </c>
      <c r="B203" s="37">
        <f t="shared" si="15"/>
        <v>148</v>
      </c>
      <c r="C203" s="37">
        <v>148</v>
      </c>
      <c r="D203" s="75" t="s">
        <v>425</v>
      </c>
      <c r="E203" s="33" t="s">
        <v>446</v>
      </c>
      <c r="F203" s="84" t="s">
        <v>448</v>
      </c>
      <c r="G203" s="43" t="s">
        <v>43</v>
      </c>
      <c r="H203" s="28" t="s">
        <v>6</v>
      </c>
      <c r="I203" s="28"/>
      <c r="J203" s="33" t="s">
        <v>121</v>
      </c>
    </row>
    <row r="204" spans="1:10" s="93" customFormat="1" ht="14.1" customHeight="1" x14ac:dyDescent="0.2">
      <c r="A204" s="42">
        <v>204</v>
      </c>
      <c r="B204" s="37">
        <f t="shared" si="15"/>
        <v>149</v>
      </c>
      <c r="C204" s="37">
        <v>149</v>
      </c>
      <c r="D204" s="75" t="s">
        <v>425</v>
      </c>
      <c r="E204" s="33" t="s">
        <v>449</v>
      </c>
      <c r="F204" s="84" t="s">
        <v>451</v>
      </c>
      <c r="G204" s="43" t="s">
        <v>43</v>
      </c>
      <c r="H204" s="28" t="s">
        <v>6</v>
      </c>
      <c r="I204" s="28"/>
      <c r="J204" s="33" t="s">
        <v>6</v>
      </c>
    </row>
    <row r="205" spans="1:10" s="93" customFormat="1" ht="14.1" customHeight="1" x14ac:dyDescent="0.2">
      <c r="A205" s="42">
        <v>205</v>
      </c>
      <c r="B205" s="37">
        <f t="shared" si="15"/>
        <v>150</v>
      </c>
      <c r="C205" s="37">
        <v>150</v>
      </c>
      <c r="D205" s="75" t="s">
        <v>425</v>
      </c>
      <c r="E205" s="97" t="s">
        <v>452</v>
      </c>
      <c r="F205" s="84" t="s">
        <v>453</v>
      </c>
      <c r="G205" s="43" t="s">
        <v>19</v>
      </c>
      <c r="H205" s="28" t="s">
        <v>6</v>
      </c>
      <c r="I205" s="28"/>
      <c r="J205" s="33" t="s">
        <v>121</v>
      </c>
    </row>
    <row r="206" spans="1:10" s="93" customFormat="1" ht="14.1" customHeight="1" x14ac:dyDescent="0.2">
      <c r="A206" s="42">
        <v>206</v>
      </c>
      <c r="B206" s="37"/>
      <c r="C206" s="37"/>
      <c r="D206" s="18"/>
      <c r="E206" s="33"/>
      <c r="F206" s="84"/>
      <c r="G206" s="99"/>
      <c r="H206" s="28"/>
      <c r="I206" s="28"/>
      <c r="J206" s="33"/>
    </row>
    <row r="207" spans="1:10" s="69" customFormat="1" ht="14.1" customHeight="1" x14ac:dyDescent="0.2">
      <c r="A207" s="42">
        <v>207</v>
      </c>
      <c r="B207" s="22"/>
      <c r="C207" s="22"/>
      <c r="D207" s="18"/>
      <c r="E207" s="92" t="s">
        <v>454</v>
      </c>
      <c r="F207" s="66" t="s">
        <v>455</v>
      </c>
      <c r="G207" s="106"/>
      <c r="H207" s="30"/>
      <c r="I207" s="30"/>
      <c r="J207" s="107"/>
    </row>
    <row r="208" spans="1:10" s="93" customFormat="1" ht="14.1" customHeight="1" x14ac:dyDescent="0.2">
      <c r="A208" s="42">
        <v>208</v>
      </c>
      <c r="B208" s="37">
        <f>B205+1</f>
        <v>151</v>
      </c>
      <c r="C208" s="37">
        <v>151</v>
      </c>
      <c r="D208" s="25" t="s">
        <v>455</v>
      </c>
      <c r="E208" s="33" t="s">
        <v>456</v>
      </c>
      <c r="F208" s="84" t="s">
        <v>457</v>
      </c>
      <c r="G208" s="43" t="s">
        <v>16</v>
      </c>
      <c r="H208" s="28" t="s">
        <v>6</v>
      </c>
      <c r="I208" s="28"/>
      <c r="J208" s="33" t="s">
        <v>121</v>
      </c>
    </row>
    <row r="209" spans="1:10" s="93" customFormat="1" ht="14.1" customHeight="1" x14ac:dyDescent="0.2">
      <c r="A209" s="42">
        <v>209</v>
      </c>
      <c r="B209" s="37"/>
      <c r="C209" s="37"/>
      <c r="D209" s="18"/>
      <c r="E209" s="33"/>
      <c r="F209" s="84"/>
      <c r="G209" s="99"/>
      <c r="H209" s="28"/>
      <c r="I209" s="28"/>
      <c r="J209" s="33"/>
    </row>
    <row r="210" spans="1:10" s="69" customFormat="1" ht="14.1" customHeight="1" x14ac:dyDescent="0.2">
      <c r="A210" s="42">
        <v>210</v>
      </c>
      <c r="B210" s="22"/>
      <c r="C210" s="22"/>
      <c r="D210" s="18"/>
      <c r="E210" s="98" t="s">
        <v>458</v>
      </c>
      <c r="F210" s="66" t="s">
        <v>459</v>
      </c>
      <c r="G210" s="106"/>
      <c r="H210" s="30"/>
      <c r="I210" s="30"/>
      <c r="J210" s="107"/>
    </row>
    <row r="211" spans="1:10" s="93" customFormat="1" ht="14.1" customHeight="1" x14ac:dyDescent="0.2">
      <c r="A211" s="42">
        <v>211</v>
      </c>
      <c r="B211" s="37">
        <f>B208+1</f>
        <v>152</v>
      </c>
      <c r="C211" s="37">
        <v>152</v>
      </c>
      <c r="D211" s="25" t="s">
        <v>459</v>
      </c>
      <c r="E211" s="97" t="s">
        <v>460</v>
      </c>
      <c r="F211" s="84" t="s">
        <v>461</v>
      </c>
      <c r="G211" s="43" t="s">
        <v>16</v>
      </c>
      <c r="H211" s="28" t="s">
        <v>6</v>
      </c>
      <c r="I211" s="28"/>
      <c r="J211" s="33" t="s">
        <v>462</v>
      </c>
    </row>
    <row r="212" spans="1:10" s="93" customFormat="1" ht="14.1" customHeight="1" x14ac:dyDescent="0.2">
      <c r="A212" s="42">
        <v>212</v>
      </c>
      <c r="B212" s="37">
        <f t="shared" ref="B212" si="16">B211+1</f>
        <v>153</v>
      </c>
      <c r="C212" s="37">
        <v>153</v>
      </c>
      <c r="D212" s="25" t="s">
        <v>459</v>
      </c>
      <c r="E212" s="33" t="s">
        <v>463</v>
      </c>
      <c r="F212" s="84" t="s">
        <v>464</v>
      </c>
      <c r="G212" s="43" t="s">
        <v>16</v>
      </c>
      <c r="H212" s="28" t="s">
        <v>6</v>
      </c>
      <c r="I212" s="28"/>
      <c r="J212" s="33" t="s">
        <v>121</v>
      </c>
    </row>
    <row r="213" spans="1:10" s="93" customFormat="1" ht="14.1" customHeight="1" x14ac:dyDescent="0.2">
      <c r="A213" s="42">
        <v>213</v>
      </c>
      <c r="B213" s="37"/>
      <c r="C213" s="37"/>
      <c r="D213" s="18"/>
      <c r="E213" s="33"/>
      <c r="F213" s="84"/>
      <c r="G213" s="99"/>
      <c r="H213" s="28"/>
      <c r="I213" s="28"/>
      <c r="J213" s="33"/>
    </row>
    <row r="214" spans="1:10" s="69" customFormat="1" ht="14.1" customHeight="1" x14ac:dyDescent="0.2">
      <c r="A214" s="42">
        <v>214</v>
      </c>
      <c r="B214" s="22"/>
      <c r="C214" s="22"/>
      <c r="D214" s="18"/>
      <c r="E214" s="66" t="s">
        <v>465</v>
      </c>
      <c r="F214" s="66" t="s">
        <v>466</v>
      </c>
      <c r="G214" s="106"/>
      <c r="H214" s="30"/>
      <c r="I214" s="30"/>
      <c r="J214" s="107"/>
    </row>
    <row r="215" spans="1:10" s="93" customFormat="1" ht="14.1" customHeight="1" x14ac:dyDescent="0.2">
      <c r="A215" s="42">
        <v>215</v>
      </c>
      <c r="B215" s="37">
        <f>B212+1</f>
        <v>154</v>
      </c>
      <c r="C215" s="37">
        <v>154</v>
      </c>
      <c r="D215" s="25" t="s">
        <v>466</v>
      </c>
      <c r="E215" s="97" t="s">
        <v>495</v>
      </c>
      <c r="F215" s="84" t="s">
        <v>496</v>
      </c>
      <c r="G215" s="43" t="s">
        <v>19</v>
      </c>
      <c r="H215" s="28" t="s">
        <v>50</v>
      </c>
      <c r="I215" s="28" t="s">
        <v>50</v>
      </c>
      <c r="J215" s="33" t="s">
        <v>121</v>
      </c>
    </row>
    <row r="216" spans="1:10" s="93" customFormat="1" ht="14.1" customHeight="1" x14ac:dyDescent="0.2">
      <c r="A216" s="42">
        <v>216</v>
      </c>
      <c r="B216" s="37">
        <f t="shared" ref="B216:B255" si="17">B215+1</f>
        <v>155</v>
      </c>
      <c r="C216" s="37">
        <v>155</v>
      </c>
      <c r="D216" s="25" t="s">
        <v>466</v>
      </c>
      <c r="E216" s="33" t="s">
        <v>493</v>
      </c>
      <c r="F216" s="84" t="s">
        <v>494</v>
      </c>
      <c r="G216" s="43" t="s">
        <v>43</v>
      </c>
      <c r="H216" s="28" t="s">
        <v>6</v>
      </c>
      <c r="I216" s="28"/>
      <c r="J216" s="33" t="s">
        <v>121</v>
      </c>
    </row>
    <row r="217" spans="1:10" s="93" customFormat="1" ht="14.1" customHeight="1" x14ac:dyDescent="0.2">
      <c r="A217" s="42">
        <v>217</v>
      </c>
      <c r="B217" s="37">
        <f t="shared" si="17"/>
        <v>156</v>
      </c>
      <c r="C217" s="37">
        <v>156</v>
      </c>
      <c r="D217" s="25" t="s">
        <v>466</v>
      </c>
      <c r="E217" s="97" t="s">
        <v>491</v>
      </c>
      <c r="F217" s="84" t="s">
        <v>492</v>
      </c>
      <c r="G217" s="43" t="s">
        <v>43</v>
      </c>
      <c r="H217" s="28"/>
      <c r="I217" s="28"/>
      <c r="J217" s="33" t="s">
        <v>121</v>
      </c>
    </row>
    <row r="218" spans="1:10" s="93" customFormat="1" ht="14.1" customHeight="1" x14ac:dyDescent="0.2">
      <c r="A218" s="42">
        <v>218</v>
      </c>
      <c r="B218" s="37">
        <f t="shared" si="17"/>
        <v>157</v>
      </c>
      <c r="C218" s="37">
        <v>157</v>
      </c>
      <c r="D218" s="25" t="s">
        <v>466</v>
      </c>
      <c r="E218" s="33" t="s">
        <v>499</v>
      </c>
      <c r="F218" s="84" t="s">
        <v>500</v>
      </c>
      <c r="G218" s="43" t="s">
        <v>43</v>
      </c>
      <c r="H218" s="28" t="s">
        <v>153</v>
      </c>
      <c r="I218" s="28" t="s">
        <v>153</v>
      </c>
      <c r="J218" s="33" t="s">
        <v>121</v>
      </c>
    </row>
    <row r="219" spans="1:10" s="93" customFormat="1" ht="14.1" customHeight="1" x14ac:dyDescent="0.2">
      <c r="A219" s="42">
        <v>219</v>
      </c>
      <c r="B219" s="37">
        <f t="shared" si="17"/>
        <v>158</v>
      </c>
      <c r="C219" s="37">
        <v>158</v>
      </c>
      <c r="D219" s="25" t="s">
        <v>466</v>
      </c>
      <c r="E219" s="33" t="s">
        <v>497</v>
      </c>
      <c r="F219" s="84" t="s">
        <v>498</v>
      </c>
      <c r="G219" s="43" t="s">
        <v>43</v>
      </c>
      <c r="H219" s="28" t="s">
        <v>40</v>
      </c>
      <c r="I219" s="28" t="s">
        <v>2482</v>
      </c>
      <c r="J219" s="33" t="s">
        <v>121</v>
      </c>
    </row>
    <row r="220" spans="1:10" s="93" customFormat="1" ht="14.1" customHeight="1" x14ac:dyDescent="0.2">
      <c r="A220" s="42">
        <v>220</v>
      </c>
      <c r="B220" s="37">
        <f t="shared" si="17"/>
        <v>159</v>
      </c>
      <c r="C220" s="37">
        <v>159</v>
      </c>
      <c r="D220" s="25" t="s">
        <v>466</v>
      </c>
      <c r="E220" s="33" t="s">
        <v>489</v>
      </c>
      <c r="F220" s="84" t="s">
        <v>490</v>
      </c>
      <c r="G220" s="43" t="s">
        <v>43</v>
      </c>
      <c r="H220" s="28" t="s">
        <v>40</v>
      </c>
      <c r="I220" s="28"/>
      <c r="J220" s="33" t="s">
        <v>6</v>
      </c>
    </row>
    <row r="221" spans="1:10" s="93" customFormat="1" ht="14.1" customHeight="1" x14ac:dyDescent="0.2">
      <c r="A221" s="42">
        <v>221</v>
      </c>
      <c r="B221" s="37">
        <f t="shared" si="17"/>
        <v>160</v>
      </c>
      <c r="C221" s="37">
        <v>160</v>
      </c>
      <c r="D221" s="25" t="s">
        <v>466</v>
      </c>
      <c r="E221" s="33" t="s">
        <v>487</v>
      </c>
      <c r="F221" s="84" t="s">
        <v>488</v>
      </c>
      <c r="G221" s="43" t="s">
        <v>43</v>
      </c>
      <c r="H221" s="28" t="s">
        <v>40</v>
      </c>
      <c r="I221" s="28" t="s">
        <v>50</v>
      </c>
      <c r="J221" s="33"/>
    </row>
    <row r="222" spans="1:10" s="93" customFormat="1" ht="14.1" customHeight="1" x14ac:dyDescent="0.2">
      <c r="A222" s="42">
        <v>222</v>
      </c>
      <c r="B222" s="37">
        <f t="shared" si="17"/>
        <v>161</v>
      </c>
      <c r="C222" s="37">
        <v>161</v>
      </c>
      <c r="D222" s="25" t="s">
        <v>466</v>
      </c>
      <c r="E222" s="33" t="s">
        <v>521</v>
      </c>
      <c r="F222" s="84" t="s">
        <v>522</v>
      </c>
      <c r="G222" s="43" t="s">
        <v>43</v>
      </c>
      <c r="H222" s="28" t="s">
        <v>6</v>
      </c>
      <c r="I222" s="28"/>
      <c r="J222" s="33" t="s">
        <v>121</v>
      </c>
    </row>
    <row r="223" spans="1:10" s="93" customFormat="1" ht="14.1" customHeight="1" x14ac:dyDescent="0.2">
      <c r="A223" s="42">
        <v>223</v>
      </c>
      <c r="B223" s="37">
        <f t="shared" si="17"/>
        <v>162</v>
      </c>
      <c r="C223" s="37">
        <v>162</v>
      </c>
      <c r="D223" s="25" t="s">
        <v>466</v>
      </c>
      <c r="E223" s="33" t="s">
        <v>523</v>
      </c>
      <c r="F223" s="84" t="s">
        <v>524</v>
      </c>
      <c r="G223" s="43" t="s">
        <v>43</v>
      </c>
      <c r="H223" s="28" t="s">
        <v>153</v>
      </c>
      <c r="I223" s="28" t="s">
        <v>153</v>
      </c>
      <c r="J223" s="33" t="s">
        <v>121</v>
      </c>
    </row>
    <row r="224" spans="1:10" s="93" customFormat="1" ht="14.1" customHeight="1" x14ac:dyDescent="0.2">
      <c r="A224" s="42">
        <v>224</v>
      </c>
      <c r="B224" s="37">
        <f t="shared" si="17"/>
        <v>163</v>
      </c>
      <c r="C224" s="37">
        <v>163</v>
      </c>
      <c r="D224" s="25" t="s">
        <v>466</v>
      </c>
      <c r="E224" s="33" t="s">
        <v>525</v>
      </c>
      <c r="F224" s="84" t="s">
        <v>526</v>
      </c>
      <c r="G224" s="43" t="s">
        <v>43</v>
      </c>
      <c r="H224" s="28" t="s">
        <v>40</v>
      </c>
      <c r="I224" s="28"/>
      <c r="J224" s="33" t="s">
        <v>121</v>
      </c>
    </row>
    <row r="225" spans="1:10" s="93" customFormat="1" ht="14.1" customHeight="1" x14ac:dyDescent="0.2">
      <c r="A225" s="42">
        <v>225</v>
      </c>
      <c r="B225" s="37">
        <f t="shared" si="17"/>
        <v>164</v>
      </c>
      <c r="C225" s="37">
        <v>164</v>
      </c>
      <c r="D225" s="25" t="s">
        <v>466</v>
      </c>
      <c r="E225" s="33" t="s">
        <v>527</v>
      </c>
      <c r="F225" s="84" t="s">
        <v>528</v>
      </c>
      <c r="G225" s="43" t="s">
        <v>43</v>
      </c>
      <c r="H225" s="28" t="s">
        <v>6</v>
      </c>
      <c r="I225" s="28"/>
      <c r="J225" s="33" t="s">
        <v>121</v>
      </c>
    </row>
    <row r="226" spans="1:10" s="93" customFormat="1" ht="14.1" customHeight="1" x14ac:dyDescent="0.2">
      <c r="A226" s="42">
        <v>226</v>
      </c>
      <c r="B226" s="37">
        <f t="shared" si="17"/>
        <v>165</v>
      </c>
      <c r="C226" s="37">
        <v>165</v>
      </c>
      <c r="D226" s="25" t="s">
        <v>466</v>
      </c>
      <c r="E226" s="33" t="s">
        <v>529</v>
      </c>
      <c r="F226" s="115" t="s">
        <v>530</v>
      </c>
      <c r="G226" s="43" t="s">
        <v>43</v>
      </c>
      <c r="H226" s="28" t="s">
        <v>6</v>
      </c>
      <c r="I226" s="28"/>
      <c r="J226" s="33" t="s">
        <v>121</v>
      </c>
    </row>
    <row r="227" spans="1:10" s="93" customFormat="1" ht="14.1" customHeight="1" x14ac:dyDescent="0.2">
      <c r="A227" s="42">
        <v>227</v>
      </c>
      <c r="B227" s="37">
        <f t="shared" si="17"/>
        <v>166</v>
      </c>
      <c r="C227" s="37">
        <v>166</v>
      </c>
      <c r="D227" s="25" t="s">
        <v>466</v>
      </c>
      <c r="E227" s="33" t="s">
        <v>531</v>
      </c>
      <c r="F227" s="84" t="s">
        <v>532</v>
      </c>
      <c r="G227" s="43" t="s">
        <v>43</v>
      </c>
      <c r="H227" s="28" t="s">
        <v>6</v>
      </c>
      <c r="I227" s="28"/>
      <c r="J227" s="33" t="s">
        <v>121</v>
      </c>
    </row>
    <row r="228" spans="1:10" s="93" customFormat="1" ht="14.1" customHeight="1" x14ac:dyDescent="0.2">
      <c r="A228" s="42">
        <v>228</v>
      </c>
      <c r="B228" s="37">
        <f t="shared" si="17"/>
        <v>167</v>
      </c>
      <c r="C228" s="37">
        <v>167</v>
      </c>
      <c r="D228" s="25" t="s">
        <v>466</v>
      </c>
      <c r="E228" s="33" t="s">
        <v>533</v>
      </c>
      <c r="F228" s="84" t="s">
        <v>534</v>
      </c>
      <c r="G228" s="43" t="s">
        <v>43</v>
      </c>
      <c r="H228" s="28" t="s">
        <v>40</v>
      </c>
      <c r="I228" s="28"/>
      <c r="J228" s="33" t="s">
        <v>121</v>
      </c>
    </row>
    <row r="229" spans="1:10" s="93" customFormat="1" ht="14.1" customHeight="1" x14ac:dyDescent="0.2">
      <c r="A229" s="42">
        <v>229</v>
      </c>
      <c r="B229" s="37">
        <f t="shared" si="17"/>
        <v>168</v>
      </c>
      <c r="C229" s="37">
        <v>168</v>
      </c>
      <c r="D229" s="25" t="s">
        <v>466</v>
      </c>
      <c r="E229" s="97" t="s">
        <v>535</v>
      </c>
      <c r="F229" s="84" t="s">
        <v>536</v>
      </c>
      <c r="G229" s="43" t="s">
        <v>19</v>
      </c>
      <c r="H229" s="28" t="s">
        <v>6</v>
      </c>
      <c r="I229" s="28"/>
      <c r="J229" s="33" t="s">
        <v>121</v>
      </c>
    </row>
    <row r="230" spans="1:10" s="93" customFormat="1" ht="14.1" customHeight="1" x14ac:dyDescent="0.2">
      <c r="A230" s="42">
        <v>230</v>
      </c>
      <c r="B230" s="37">
        <f t="shared" si="17"/>
        <v>169</v>
      </c>
      <c r="C230" s="37">
        <v>169</v>
      </c>
      <c r="D230" s="25" t="s">
        <v>466</v>
      </c>
      <c r="E230" s="33" t="s">
        <v>537</v>
      </c>
      <c r="F230" s="84" t="s">
        <v>538</v>
      </c>
      <c r="G230" s="43" t="s">
        <v>43</v>
      </c>
      <c r="H230" s="28" t="s">
        <v>6</v>
      </c>
      <c r="I230" s="28"/>
      <c r="J230" s="33" t="s">
        <v>121</v>
      </c>
    </row>
    <row r="231" spans="1:10" s="93" customFormat="1" ht="14.1" customHeight="1" x14ac:dyDescent="0.2">
      <c r="A231" s="42">
        <v>231</v>
      </c>
      <c r="B231" s="37">
        <f t="shared" si="17"/>
        <v>170</v>
      </c>
      <c r="C231" s="37">
        <v>170</v>
      </c>
      <c r="D231" s="25" t="s">
        <v>466</v>
      </c>
      <c r="E231" s="33" t="s">
        <v>539</v>
      </c>
      <c r="F231" s="84" t="s">
        <v>541</v>
      </c>
      <c r="G231" s="43" t="s">
        <v>43</v>
      </c>
      <c r="H231" s="28" t="s">
        <v>40</v>
      </c>
      <c r="I231" s="28"/>
      <c r="J231" s="33" t="s">
        <v>121</v>
      </c>
    </row>
    <row r="232" spans="1:10" s="93" customFormat="1" ht="14.1" customHeight="1" x14ac:dyDescent="0.2">
      <c r="A232" s="42">
        <v>232</v>
      </c>
      <c r="B232" s="37">
        <f t="shared" si="17"/>
        <v>171</v>
      </c>
      <c r="C232" s="37">
        <v>171</v>
      </c>
      <c r="D232" s="25" t="s">
        <v>466</v>
      </c>
      <c r="E232" s="33" t="s">
        <v>542</v>
      </c>
      <c r="F232" s="84" t="s">
        <v>543</v>
      </c>
      <c r="G232" s="43" t="s">
        <v>43</v>
      </c>
      <c r="H232" s="28" t="s">
        <v>6</v>
      </c>
      <c r="I232" s="28"/>
      <c r="J232" s="33" t="s">
        <v>121</v>
      </c>
    </row>
    <row r="233" spans="1:10" s="93" customFormat="1" ht="14.1" customHeight="1" x14ac:dyDescent="0.2">
      <c r="A233" s="42">
        <v>233</v>
      </c>
      <c r="B233" s="37">
        <f t="shared" si="17"/>
        <v>172</v>
      </c>
      <c r="C233" s="37">
        <v>172</v>
      </c>
      <c r="D233" s="25" t="s">
        <v>466</v>
      </c>
      <c r="E233" s="97" t="s">
        <v>544</v>
      </c>
      <c r="F233" s="84" t="s">
        <v>545</v>
      </c>
      <c r="G233" s="43" t="s">
        <v>19</v>
      </c>
      <c r="H233" s="28" t="s">
        <v>6</v>
      </c>
      <c r="I233" s="28"/>
      <c r="J233" s="33" t="s">
        <v>121</v>
      </c>
    </row>
    <row r="234" spans="1:10" s="93" customFormat="1" ht="14.1" customHeight="1" x14ac:dyDescent="0.2">
      <c r="A234" s="42">
        <v>234</v>
      </c>
      <c r="B234" s="37">
        <f t="shared" si="17"/>
        <v>173</v>
      </c>
      <c r="C234" s="37">
        <v>173</v>
      </c>
      <c r="D234" s="25" t="s">
        <v>466</v>
      </c>
      <c r="E234" s="97" t="s">
        <v>546</v>
      </c>
      <c r="F234" s="84" t="s">
        <v>547</v>
      </c>
      <c r="G234" s="43" t="s">
        <v>19</v>
      </c>
      <c r="H234" s="28" t="s">
        <v>6</v>
      </c>
      <c r="I234" s="28"/>
      <c r="J234" s="33" t="s">
        <v>121</v>
      </c>
    </row>
    <row r="235" spans="1:10" s="93" customFormat="1" ht="14.1" customHeight="1" x14ac:dyDescent="0.2">
      <c r="A235" s="42">
        <v>235</v>
      </c>
      <c r="B235" s="37">
        <f t="shared" si="17"/>
        <v>174</v>
      </c>
      <c r="C235" s="37">
        <v>174</v>
      </c>
      <c r="D235" s="25" t="s">
        <v>466</v>
      </c>
      <c r="E235" s="109" t="s">
        <v>548</v>
      </c>
      <c r="F235" s="116" t="s">
        <v>549</v>
      </c>
      <c r="G235" s="43" t="s">
        <v>19</v>
      </c>
      <c r="H235" s="28"/>
      <c r="I235" s="28"/>
      <c r="J235" s="33" t="s">
        <v>550</v>
      </c>
    </row>
    <row r="236" spans="1:10" s="93" customFormat="1" ht="14.1" customHeight="1" x14ac:dyDescent="0.2">
      <c r="A236" s="42">
        <v>236</v>
      </c>
      <c r="B236" s="37">
        <f t="shared" si="17"/>
        <v>175</v>
      </c>
      <c r="C236" s="37">
        <v>175</v>
      </c>
      <c r="D236" s="25" t="s">
        <v>466</v>
      </c>
      <c r="E236" s="33" t="s">
        <v>485</v>
      </c>
      <c r="F236" s="84" t="s">
        <v>486</v>
      </c>
      <c r="G236" s="43" t="s">
        <v>43</v>
      </c>
      <c r="H236" s="28" t="s">
        <v>40</v>
      </c>
      <c r="I236" s="28" t="s">
        <v>50</v>
      </c>
      <c r="J236" s="33" t="s">
        <v>121</v>
      </c>
    </row>
    <row r="237" spans="1:10" s="93" customFormat="1" ht="14.1" customHeight="1" x14ac:dyDescent="0.2">
      <c r="A237" s="42">
        <v>237</v>
      </c>
      <c r="B237" s="37">
        <f t="shared" si="17"/>
        <v>176</v>
      </c>
      <c r="C237" s="37">
        <v>176</v>
      </c>
      <c r="D237" s="25" t="s">
        <v>466</v>
      </c>
      <c r="E237" s="96" t="s">
        <v>482</v>
      </c>
      <c r="F237" s="78" t="s">
        <v>483</v>
      </c>
      <c r="G237" s="43" t="s">
        <v>19</v>
      </c>
      <c r="H237" s="28" t="s">
        <v>121</v>
      </c>
      <c r="I237" s="28"/>
      <c r="J237" s="25" t="s">
        <v>484</v>
      </c>
    </row>
    <row r="238" spans="1:10" s="93" customFormat="1" ht="14.1" customHeight="1" x14ac:dyDescent="0.2">
      <c r="A238" s="42">
        <v>238</v>
      </c>
      <c r="B238" s="37">
        <f t="shared" si="17"/>
        <v>177</v>
      </c>
      <c r="C238" s="37">
        <v>177</v>
      </c>
      <c r="D238" s="25" t="s">
        <v>466</v>
      </c>
      <c r="E238" s="111" t="s">
        <v>467</v>
      </c>
      <c r="F238" s="31" t="s">
        <v>468</v>
      </c>
      <c r="G238" s="99" t="s">
        <v>48</v>
      </c>
      <c r="H238" s="28" t="s">
        <v>6</v>
      </c>
      <c r="I238" s="28"/>
      <c r="J238" s="33" t="s">
        <v>469</v>
      </c>
    </row>
    <row r="239" spans="1:10" s="93" customFormat="1" ht="14.1" customHeight="1" x14ac:dyDescent="0.2">
      <c r="A239" s="42">
        <v>239</v>
      </c>
      <c r="B239" s="37">
        <f t="shared" si="17"/>
        <v>178</v>
      </c>
      <c r="C239" s="37">
        <v>178</v>
      </c>
      <c r="D239" s="25" t="s">
        <v>466</v>
      </c>
      <c r="E239" s="97" t="s">
        <v>470</v>
      </c>
      <c r="F239" s="84" t="s">
        <v>471</v>
      </c>
      <c r="G239" s="43" t="s">
        <v>19</v>
      </c>
      <c r="H239" s="28" t="s">
        <v>6</v>
      </c>
      <c r="I239" s="28"/>
      <c r="J239" s="33" t="s">
        <v>121</v>
      </c>
    </row>
    <row r="240" spans="1:10" s="93" customFormat="1" ht="14.1" customHeight="1" x14ac:dyDescent="0.2">
      <c r="A240" s="42">
        <v>240</v>
      </c>
      <c r="B240" s="37">
        <f t="shared" si="17"/>
        <v>179</v>
      </c>
      <c r="C240" s="37">
        <v>179</v>
      </c>
      <c r="D240" s="25" t="s">
        <v>466</v>
      </c>
      <c r="E240" s="96" t="s">
        <v>472</v>
      </c>
      <c r="F240" s="78" t="s">
        <v>473</v>
      </c>
      <c r="G240" s="43" t="s">
        <v>19</v>
      </c>
      <c r="H240" s="28" t="s">
        <v>121</v>
      </c>
      <c r="I240" s="28"/>
      <c r="J240" s="25" t="s">
        <v>474</v>
      </c>
    </row>
    <row r="241" spans="1:10" s="93" customFormat="1" ht="14.1" customHeight="1" x14ac:dyDescent="0.2">
      <c r="A241" s="42">
        <v>241</v>
      </c>
      <c r="B241" s="37">
        <f t="shared" si="17"/>
        <v>180</v>
      </c>
      <c r="C241" s="37">
        <v>180</v>
      </c>
      <c r="D241" s="25" t="s">
        <v>466</v>
      </c>
      <c r="E241" s="97" t="s">
        <v>475</v>
      </c>
      <c r="F241" s="84" t="s">
        <v>477</v>
      </c>
      <c r="G241" s="43" t="s">
        <v>43</v>
      </c>
      <c r="H241" s="28" t="s">
        <v>6</v>
      </c>
      <c r="I241" s="28"/>
      <c r="J241" s="33" t="s">
        <v>121</v>
      </c>
    </row>
    <row r="242" spans="1:10" s="93" customFormat="1" ht="14.1" customHeight="1" x14ac:dyDescent="0.2">
      <c r="A242" s="42">
        <v>242</v>
      </c>
      <c r="B242" s="37">
        <f t="shared" si="17"/>
        <v>181</v>
      </c>
      <c r="C242" s="37">
        <v>181</v>
      </c>
      <c r="D242" s="25" t="s">
        <v>466</v>
      </c>
      <c r="E242" s="97" t="s">
        <v>478</v>
      </c>
      <c r="F242" s="84" t="s">
        <v>479</v>
      </c>
      <c r="G242" s="43" t="s">
        <v>43</v>
      </c>
      <c r="H242" s="28" t="s">
        <v>6</v>
      </c>
      <c r="I242" s="28"/>
      <c r="J242" s="33" t="s">
        <v>121</v>
      </c>
    </row>
    <row r="243" spans="1:10" s="93" customFormat="1" ht="14.1" customHeight="1" x14ac:dyDescent="0.2">
      <c r="A243" s="42">
        <v>243</v>
      </c>
      <c r="B243" s="37">
        <f t="shared" si="17"/>
        <v>182</v>
      </c>
      <c r="C243" s="37">
        <v>182</v>
      </c>
      <c r="D243" s="25" t="s">
        <v>466</v>
      </c>
      <c r="E243" s="33" t="s">
        <v>480</v>
      </c>
      <c r="F243" s="84" t="s">
        <v>481</v>
      </c>
      <c r="G243" s="43" t="s">
        <v>43</v>
      </c>
      <c r="H243" s="28" t="s">
        <v>6</v>
      </c>
      <c r="I243" s="28"/>
      <c r="J243" s="33" t="s">
        <v>121</v>
      </c>
    </row>
    <row r="244" spans="1:10" s="93" customFormat="1" ht="14.1" customHeight="1" x14ac:dyDescent="0.2">
      <c r="A244" s="42">
        <v>244</v>
      </c>
      <c r="B244" s="37">
        <f t="shared" si="17"/>
        <v>183</v>
      </c>
      <c r="C244" s="37">
        <v>183</v>
      </c>
      <c r="D244" s="25" t="s">
        <v>466</v>
      </c>
      <c r="E244" s="33" t="s">
        <v>517</v>
      </c>
      <c r="F244" s="84" t="s">
        <v>518</v>
      </c>
      <c r="G244" s="43" t="s">
        <v>43</v>
      </c>
      <c r="H244" s="28" t="s">
        <v>6</v>
      </c>
      <c r="I244" s="28"/>
      <c r="J244" s="33" t="s">
        <v>121</v>
      </c>
    </row>
    <row r="245" spans="1:10" s="93" customFormat="1" ht="14.1" customHeight="1" x14ac:dyDescent="0.2">
      <c r="A245" s="42">
        <v>245</v>
      </c>
      <c r="B245" s="37">
        <f t="shared" si="17"/>
        <v>184</v>
      </c>
      <c r="C245" s="37">
        <v>184</v>
      </c>
      <c r="D245" s="25" t="s">
        <v>466</v>
      </c>
      <c r="E245" s="33" t="s">
        <v>551</v>
      </c>
      <c r="F245" s="84" t="s">
        <v>552</v>
      </c>
      <c r="G245" s="43" t="s">
        <v>43</v>
      </c>
      <c r="H245" s="28" t="s">
        <v>6</v>
      </c>
      <c r="I245" s="28"/>
      <c r="J245" s="33" t="s">
        <v>121</v>
      </c>
    </row>
    <row r="246" spans="1:10" s="93" customFormat="1" ht="14.1" customHeight="1" x14ac:dyDescent="0.2">
      <c r="A246" s="42">
        <v>246</v>
      </c>
      <c r="B246" s="37">
        <f t="shared" si="17"/>
        <v>185</v>
      </c>
      <c r="C246" s="37">
        <v>185</v>
      </c>
      <c r="D246" s="25" t="s">
        <v>466</v>
      </c>
      <c r="E246" s="97" t="s">
        <v>553</v>
      </c>
      <c r="F246" s="84" t="s">
        <v>554</v>
      </c>
      <c r="G246" s="43" t="s">
        <v>19</v>
      </c>
      <c r="H246" s="28" t="s">
        <v>6</v>
      </c>
      <c r="I246" s="28"/>
      <c r="J246" s="25" t="s">
        <v>555</v>
      </c>
    </row>
    <row r="247" spans="1:10" s="93" customFormat="1" ht="14.1" customHeight="1" x14ac:dyDescent="0.2">
      <c r="A247" s="42">
        <v>247</v>
      </c>
      <c r="B247" s="37">
        <f t="shared" si="17"/>
        <v>186</v>
      </c>
      <c r="C247" s="37">
        <v>186</v>
      </c>
      <c r="D247" s="25" t="s">
        <v>466</v>
      </c>
      <c r="E247" s="33" t="s">
        <v>519</v>
      </c>
      <c r="F247" s="84" t="s">
        <v>520</v>
      </c>
      <c r="G247" s="43" t="s">
        <v>43</v>
      </c>
      <c r="H247" s="28" t="s">
        <v>6</v>
      </c>
      <c r="I247" s="28"/>
      <c r="J247" s="33" t="s">
        <v>121</v>
      </c>
    </row>
    <row r="248" spans="1:10" s="93" customFormat="1" ht="14.1" customHeight="1" x14ac:dyDescent="0.2">
      <c r="A248" s="42">
        <v>248</v>
      </c>
      <c r="B248" s="37">
        <f t="shared" si="17"/>
        <v>187</v>
      </c>
      <c r="C248" s="37">
        <v>187</v>
      </c>
      <c r="D248" s="25" t="s">
        <v>466</v>
      </c>
      <c r="E248" s="33" t="s">
        <v>511</v>
      </c>
      <c r="F248" s="84" t="s">
        <v>512</v>
      </c>
      <c r="G248" s="43" t="s">
        <v>43</v>
      </c>
      <c r="H248" s="28" t="s">
        <v>6</v>
      </c>
      <c r="I248" s="28"/>
      <c r="J248" s="33" t="s">
        <v>121</v>
      </c>
    </row>
    <row r="249" spans="1:10" s="93" customFormat="1" ht="14.1" customHeight="1" x14ac:dyDescent="0.2">
      <c r="A249" s="42">
        <v>249</v>
      </c>
      <c r="B249" s="37">
        <f t="shared" si="17"/>
        <v>188</v>
      </c>
      <c r="C249" s="37">
        <v>188</v>
      </c>
      <c r="D249" s="25" t="s">
        <v>466</v>
      </c>
      <c r="E249" s="33" t="s">
        <v>515</v>
      </c>
      <c r="F249" s="84" t="s">
        <v>516</v>
      </c>
      <c r="G249" s="43" t="s">
        <v>43</v>
      </c>
      <c r="H249" s="28" t="s">
        <v>40</v>
      </c>
      <c r="I249" s="28"/>
      <c r="J249" s="25" t="s">
        <v>6</v>
      </c>
    </row>
    <row r="250" spans="1:10" s="93" customFormat="1" ht="14.1" customHeight="1" x14ac:dyDescent="0.2">
      <c r="A250" s="42">
        <v>250</v>
      </c>
      <c r="B250" s="37">
        <f t="shared" si="17"/>
        <v>189</v>
      </c>
      <c r="C250" s="37">
        <v>189</v>
      </c>
      <c r="D250" s="25" t="s">
        <v>466</v>
      </c>
      <c r="E250" s="33" t="s">
        <v>503</v>
      </c>
      <c r="F250" s="84" t="s">
        <v>504</v>
      </c>
      <c r="G250" s="43" t="s">
        <v>43</v>
      </c>
      <c r="H250" s="28" t="s">
        <v>6</v>
      </c>
      <c r="I250" s="28"/>
      <c r="J250" s="33" t="s">
        <v>121</v>
      </c>
    </row>
    <row r="251" spans="1:10" s="93" customFormat="1" ht="14.1" customHeight="1" x14ac:dyDescent="0.2">
      <c r="A251" s="42">
        <v>251</v>
      </c>
      <c r="B251" s="37">
        <f t="shared" si="17"/>
        <v>190</v>
      </c>
      <c r="C251" s="37">
        <v>190</v>
      </c>
      <c r="D251" s="25" t="s">
        <v>466</v>
      </c>
      <c r="E251" s="33" t="s">
        <v>505</v>
      </c>
      <c r="F251" s="84" t="s">
        <v>506</v>
      </c>
      <c r="G251" s="43" t="s">
        <v>43</v>
      </c>
      <c r="H251" s="28" t="s">
        <v>6</v>
      </c>
      <c r="I251" s="28"/>
      <c r="J251" s="33" t="s">
        <v>121</v>
      </c>
    </row>
    <row r="252" spans="1:10" s="93" customFormat="1" ht="14.1" customHeight="1" x14ac:dyDescent="0.2">
      <c r="A252" s="42">
        <v>252</v>
      </c>
      <c r="B252" s="37">
        <f t="shared" si="17"/>
        <v>191</v>
      </c>
      <c r="C252" s="37">
        <v>191</v>
      </c>
      <c r="D252" s="25" t="s">
        <v>466</v>
      </c>
      <c r="E252" s="33" t="s">
        <v>513</v>
      </c>
      <c r="F252" s="84" t="s">
        <v>514</v>
      </c>
      <c r="G252" s="43" t="s">
        <v>43</v>
      </c>
      <c r="H252" s="28" t="s">
        <v>6</v>
      </c>
      <c r="I252" s="28"/>
      <c r="J252" s="33" t="s">
        <v>121</v>
      </c>
    </row>
    <row r="253" spans="1:10" s="93" customFormat="1" ht="14.1" customHeight="1" x14ac:dyDescent="0.2">
      <c r="A253" s="42">
        <v>253</v>
      </c>
      <c r="B253" s="37">
        <f t="shared" si="17"/>
        <v>192</v>
      </c>
      <c r="C253" s="37">
        <v>192</v>
      </c>
      <c r="D253" s="25" t="s">
        <v>466</v>
      </c>
      <c r="E253" s="97" t="s">
        <v>501</v>
      </c>
      <c r="F253" s="84" t="s">
        <v>502</v>
      </c>
      <c r="G253" s="43" t="s">
        <v>19</v>
      </c>
      <c r="H253" s="28" t="s">
        <v>6</v>
      </c>
      <c r="I253" s="28" t="s">
        <v>153</v>
      </c>
      <c r="J253" s="33" t="s">
        <v>121</v>
      </c>
    </row>
    <row r="254" spans="1:10" s="93" customFormat="1" ht="14.1" customHeight="1" x14ac:dyDescent="0.2">
      <c r="A254" s="42">
        <v>254</v>
      </c>
      <c r="B254" s="37">
        <f t="shared" si="17"/>
        <v>193</v>
      </c>
      <c r="C254" s="37">
        <v>193</v>
      </c>
      <c r="D254" s="25" t="s">
        <v>466</v>
      </c>
      <c r="E254" s="33" t="s">
        <v>507</v>
      </c>
      <c r="F254" s="84" t="s">
        <v>508</v>
      </c>
      <c r="G254" s="43" t="s">
        <v>43</v>
      </c>
      <c r="H254" s="28" t="s">
        <v>6</v>
      </c>
      <c r="I254" s="28"/>
      <c r="J254" s="33" t="s">
        <v>121</v>
      </c>
    </row>
    <row r="255" spans="1:10" s="93" customFormat="1" ht="14.1" customHeight="1" x14ac:dyDescent="0.2">
      <c r="A255" s="42">
        <v>255</v>
      </c>
      <c r="B255" s="37">
        <f t="shared" si="17"/>
        <v>194</v>
      </c>
      <c r="C255" s="37">
        <v>194</v>
      </c>
      <c r="D255" s="25" t="s">
        <v>466</v>
      </c>
      <c r="E255" s="97" t="s">
        <v>509</v>
      </c>
      <c r="F255" s="84" t="s">
        <v>510</v>
      </c>
      <c r="G255" s="43" t="s">
        <v>19</v>
      </c>
      <c r="H255" s="28" t="s">
        <v>153</v>
      </c>
      <c r="I255" s="28" t="s">
        <v>153</v>
      </c>
      <c r="J255" s="33" t="s">
        <v>121</v>
      </c>
    </row>
    <row r="256" spans="1:10" s="93" customFormat="1" ht="14.1" customHeight="1" x14ac:dyDescent="0.2">
      <c r="A256" s="42">
        <v>256</v>
      </c>
      <c r="B256" s="37"/>
      <c r="C256" s="37"/>
      <c r="D256" s="18"/>
      <c r="E256" s="33"/>
      <c r="F256" s="84"/>
      <c r="G256" s="99"/>
      <c r="H256" s="28"/>
      <c r="I256" s="28"/>
      <c r="J256" s="33"/>
    </row>
    <row r="257" spans="1:10" s="69" customFormat="1" ht="14.1" customHeight="1" x14ac:dyDescent="0.2">
      <c r="A257" s="42">
        <v>257</v>
      </c>
      <c r="B257" s="22"/>
      <c r="C257" s="22"/>
      <c r="D257" s="18"/>
      <c r="E257" s="66" t="s">
        <v>556</v>
      </c>
      <c r="F257" s="66" t="s">
        <v>557</v>
      </c>
      <c r="G257" s="106"/>
      <c r="H257" s="30"/>
      <c r="I257" s="30"/>
      <c r="J257" s="107"/>
    </row>
    <row r="258" spans="1:10" s="93" customFormat="1" ht="14.1" customHeight="1" x14ac:dyDescent="0.2">
      <c r="A258" s="42">
        <v>258</v>
      </c>
      <c r="B258" s="37">
        <f>B255+1</f>
        <v>195</v>
      </c>
      <c r="C258" s="37">
        <v>195</v>
      </c>
      <c r="D258" s="25" t="s">
        <v>557</v>
      </c>
      <c r="E258" s="33" t="s">
        <v>558</v>
      </c>
      <c r="F258" s="84" t="s">
        <v>559</v>
      </c>
      <c r="G258" s="43" t="s">
        <v>197</v>
      </c>
      <c r="H258" s="28" t="s">
        <v>6</v>
      </c>
      <c r="I258" s="28"/>
      <c r="J258" s="33" t="s">
        <v>121</v>
      </c>
    </row>
    <row r="259" spans="1:10" s="93" customFormat="1" ht="14.1" customHeight="1" x14ac:dyDescent="0.2">
      <c r="A259" s="42">
        <v>259</v>
      </c>
      <c r="B259" s="37"/>
      <c r="C259" s="37"/>
      <c r="D259" s="18"/>
      <c r="E259" s="33"/>
      <c r="F259" s="84"/>
      <c r="G259" s="99"/>
      <c r="H259" s="28"/>
      <c r="I259" s="28"/>
      <c r="J259" s="33"/>
    </row>
    <row r="260" spans="1:10" s="69" customFormat="1" ht="14.1" customHeight="1" x14ac:dyDescent="0.2">
      <c r="A260" s="42">
        <v>260</v>
      </c>
      <c r="B260" s="22"/>
      <c r="C260" s="22"/>
      <c r="D260" s="18"/>
      <c r="E260" s="66" t="s">
        <v>560</v>
      </c>
      <c r="F260" s="66" t="s">
        <v>561</v>
      </c>
      <c r="G260" s="106"/>
      <c r="H260" s="30"/>
      <c r="I260" s="30"/>
      <c r="J260" s="107"/>
    </row>
    <row r="261" spans="1:10" s="93" customFormat="1" ht="14.1" customHeight="1" x14ac:dyDescent="0.2">
      <c r="A261" s="42">
        <v>261</v>
      </c>
      <c r="B261" s="37">
        <f>B258+1</f>
        <v>196</v>
      </c>
      <c r="C261" s="37">
        <v>196</v>
      </c>
      <c r="D261" s="25" t="s">
        <v>561</v>
      </c>
      <c r="E261" s="33" t="s">
        <v>562</v>
      </c>
      <c r="F261" s="84" t="s">
        <v>563</v>
      </c>
      <c r="G261" s="43" t="s">
        <v>16</v>
      </c>
      <c r="H261" s="28" t="s">
        <v>6</v>
      </c>
      <c r="I261" s="28" t="s">
        <v>50</v>
      </c>
      <c r="J261" s="33" t="s">
        <v>121</v>
      </c>
    </row>
    <row r="262" spans="1:10" s="93" customFormat="1" ht="14.1" customHeight="1" x14ac:dyDescent="0.2">
      <c r="A262" s="42">
        <v>262</v>
      </c>
      <c r="B262" s="37">
        <f t="shared" ref="B262:B290" si="18">B261+1</f>
        <v>197</v>
      </c>
      <c r="C262" s="37">
        <v>197</v>
      </c>
      <c r="D262" s="25" t="s">
        <v>561</v>
      </c>
      <c r="E262" s="33" t="s">
        <v>564</v>
      </c>
      <c r="F262" s="84" t="s">
        <v>565</v>
      </c>
      <c r="G262" s="43" t="s">
        <v>16</v>
      </c>
      <c r="H262" s="28" t="s">
        <v>6</v>
      </c>
      <c r="I262" s="28" t="s">
        <v>153</v>
      </c>
      <c r="J262" s="33" t="s">
        <v>566</v>
      </c>
    </row>
    <row r="263" spans="1:10" s="93" customFormat="1" ht="14.1" customHeight="1" x14ac:dyDescent="0.2">
      <c r="A263" s="42">
        <v>263</v>
      </c>
      <c r="B263" s="37">
        <f t="shared" si="18"/>
        <v>198</v>
      </c>
      <c r="C263" s="37">
        <v>198</v>
      </c>
      <c r="D263" s="25" t="s">
        <v>561</v>
      </c>
      <c r="E263" s="96" t="s">
        <v>567</v>
      </c>
      <c r="F263" s="78" t="s">
        <v>568</v>
      </c>
      <c r="G263" s="43" t="s">
        <v>19</v>
      </c>
      <c r="H263" s="28" t="s">
        <v>6</v>
      </c>
      <c r="I263" s="28"/>
      <c r="J263" s="25" t="s">
        <v>569</v>
      </c>
    </row>
    <row r="264" spans="1:10" s="93" customFormat="1" ht="14.1" customHeight="1" x14ac:dyDescent="0.2">
      <c r="A264" s="42">
        <v>264</v>
      </c>
      <c r="B264" s="37">
        <f t="shared" si="18"/>
        <v>199</v>
      </c>
      <c r="C264" s="37">
        <v>199</v>
      </c>
      <c r="D264" s="25" t="s">
        <v>561</v>
      </c>
      <c r="E264" s="33" t="s">
        <v>570</v>
      </c>
      <c r="F264" s="84" t="s">
        <v>571</v>
      </c>
      <c r="G264" s="43" t="s">
        <v>43</v>
      </c>
      <c r="H264" s="28" t="s">
        <v>6</v>
      </c>
      <c r="I264" s="28"/>
      <c r="J264" s="71"/>
    </row>
    <row r="265" spans="1:10" s="93" customFormat="1" ht="14.1" customHeight="1" x14ac:dyDescent="0.2">
      <c r="A265" s="42">
        <v>265</v>
      </c>
      <c r="B265" s="37">
        <f t="shared" si="18"/>
        <v>200</v>
      </c>
      <c r="C265" s="37">
        <v>200</v>
      </c>
      <c r="D265" s="25" t="s">
        <v>561</v>
      </c>
      <c r="E265" s="109" t="s">
        <v>572</v>
      </c>
      <c r="F265" s="116" t="s">
        <v>573</v>
      </c>
      <c r="G265" s="43" t="s">
        <v>19</v>
      </c>
      <c r="H265" s="28" t="s">
        <v>50</v>
      </c>
      <c r="I265" s="28"/>
      <c r="J265" s="25" t="s">
        <v>574</v>
      </c>
    </row>
    <row r="266" spans="1:10" s="93" customFormat="1" ht="14.1" customHeight="1" x14ac:dyDescent="0.2">
      <c r="A266" s="42">
        <v>266</v>
      </c>
      <c r="B266" s="37">
        <f t="shared" si="18"/>
        <v>201</v>
      </c>
      <c r="C266" s="37">
        <v>201</v>
      </c>
      <c r="D266" s="25" t="s">
        <v>561</v>
      </c>
      <c r="E266" s="117" t="s">
        <v>575</v>
      </c>
      <c r="F266" s="78" t="s">
        <v>576</v>
      </c>
      <c r="G266" s="43" t="s">
        <v>19</v>
      </c>
      <c r="H266" s="28" t="s">
        <v>6</v>
      </c>
      <c r="I266" s="28"/>
      <c r="J266" s="33" t="s">
        <v>577</v>
      </c>
    </row>
    <row r="267" spans="1:10" s="93" customFormat="1" ht="14.1" customHeight="1" x14ac:dyDescent="0.2">
      <c r="A267" s="42">
        <v>267</v>
      </c>
      <c r="B267" s="37">
        <f t="shared" si="18"/>
        <v>202</v>
      </c>
      <c r="C267" s="37">
        <v>202</v>
      </c>
      <c r="D267" s="25" t="s">
        <v>561</v>
      </c>
      <c r="E267" s="109" t="s">
        <v>578</v>
      </c>
      <c r="F267" s="116" t="s">
        <v>579</v>
      </c>
      <c r="G267" s="43" t="s">
        <v>19</v>
      </c>
      <c r="H267" s="28"/>
      <c r="I267" s="28"/>
      <c r="J267" s="33" t="s">
        <v>580</v>
      </c>
    </row>
    <row r="268" spans="1:10" s="93" customFormat="1" ht="14.1" customHeight="1" x14ac:dyDescent="0.2">
      <c r="A268" s="42">
        <v>268</v>
      </c>
      <c r="B268" s="37">
        <f t="shared" si="18"/>
        <v>203</v>
      </c>
      <c r="C268" s="37">
        <v>203</v>
      </c>
      <c r="D268" s="25" t="s">
        <v>561</v>
      </c>
      <c r="E268" s="97" t="s">
        <v>581</v>
      </c>
      <c r="F268" s="84" t="s">
        <v>582</v>
      </c>
      <c r="G268" s="43" t="s">
        <v>19</v>
      </c>
      <c r="H268" s="28" t="s">
        <v>6</v>
      </c>
      <c r="I268" s="28"/>
      <c r="J268" s="33" t="s">
        <v>121</v>
      </c>
    </row>
    <row r="269" spans="1:10" s="93" customFormat="1" ht="14.1" customHeight="1" x14ac:dyDescent="0.2">
      <c r="A269" s="42">
        <v>269</v>
      </c>
      <c r="B269" s="37">
        <f t="shared" si="18"/>
        <v>204</v>
      </c>
      <c r="C269" s="37">
        <v>204</v>
      </c>
      <c r="D269" s="25" t="s">
        <v>561</v>
      </c>
      <c r="E269" s="109" t="s">
        <v>583</v>
      </c>
      <c r="F269" s="116" t="s">
        <v>584</v>
      </c>
      <c r="G269" s="43" t="s">
        <v>19</v>
      </c>
      <c r="H269" s="28"/>
      <c r="I269" s="28"/>
      <c r="J269" s="33" t="s">
        <v>585</v>
      </c>
    </row>
    <row r="270" spans="1:10" s="93" customFormat="1" ht="14.1" customHeight="1" x14ac:dyDescent="0.2">
      <c r="A270" s="42">
        <v>270</v>
      </c>
      <c r="B270" s="37">
        <f t="shared" si="18"/>
        <v>205</v>
      </c>
      <c r="C270" s="37">
        <v>205</v>
      </c>
      <c r="D270" s="25" t="s">
        <v>561</v>
      </c>
      <c r="E270" s="97" t="s">
        <v>586</v>
      </c>
      <c r="F270" s="84" t="s">
        <v>588</v>
      </c>
      <c r="G270" s="43" t="s">
        <v>19</v>
      </c>
      <c r="H270" s="28" t="s">
        <v>6</v>
      </c>
      <c r="I270" s="28"/>
      <c r="J270" s="33" t="s">
        <v>589</v>
      </c>
    </row>
    <row r="271" spans="1:10" s="93" customFormat="1" ht="14.1" customHeight="1" x14ac:dyDescent="0.2">
      <c r="A271" s="42">
        <v>271</v>
      </c>
      <c r="B271" s="37">
        <f t="shared" si="18"/>
        <v>206</v>
      </c>
      <c r="C271" s="37">
        <v>206</v>
      </c>
      <c r="D271" s="25" t="s">
        <v>561</v>
      </c>
      <c r="E271" s="97" t="s">
        <v>590</v>
      </c>
      <c r="F271" s="84" t="s">
        <v>591</v>
      </c>
      <c r="G271" s="43" t="s">
        <v>19</v>
      </c>
      <c r="H271" s="28" t="s">
        <v>6</v>
      </c>
      <c r="I271" s="28"/>
      <c r="J271" s="33" t="s">
        <v>121</v>
      </c>
    </row>
    <row r="272" spans="1:10" s="93" customFormat="1" ht="14.1" customHeight="1" x14ac:dyDescent="0.2">
      <c r="A272" s="42">
        <v>272</v>
      </c>
      <c r="B272" s="37">
        <f t="shared" si="18"/>
        <v>207</v>
      </c>
      <c r="C272" s="37">
        <v>207</v>
      </c>
      <c r="D272" s="25" t="s">
        <v>561</v>
      </c>
      <c r="E272" s="109" t="s">
        <v>592</v>
      </c>
      <c r="F272" s="116" t="s">
        <v>593</v>
      </c>
      <c r="G272" s="43" t="s">
        <v>19</v>
      </c>
      <c r="H272" s="28"/>
      <c r="I272" s="28"/>
      <c r="J272" s="25" t="s">
        <v>594</v>
      </c>
    </row>
    <row r="273" spans="1:10" s="93" customFormat="1" ht="14.1" customHeight="1" x14ac:dyDescent="0.2">
      <c r="A273" s="42">
        <v>273</v>
      </c>
      <c r="B273" s="37">
        <f t="shared" si="18"/>
        <v>208</v>
      </c>
      <c r="C273" s="37">
        <v>208</v>
      </c>
      <c r="D273" s="25" t="s">
        <v>561</v>
      </c>
      <c r="E273" s="33" t="s">
        <v>595</v>
      </c>
      <c r="F273" s="84" t="s">
        <v>596</v>
      </c>
      <c r="G273" s="43" t="s">
        <v>43</v>
      </c>
      <c r="H273" s="28" t="s">
        <v>6</v>
      </c>
      <c r="I273" s="28"/>
      <c r="J273" s="84" t="s">
        <v>6</v>
      </c>
    </row>
    <row r="274" spans="1:10" s="93" customFormat="1" ht="14.1" customHeight="1" x14ac:dyDescent="0.2">
      <c r="A274" s="42">
        <v>274</v>
      </c>
      <c r="B274" s="37">
        <f t="shared" si="18"/>
        <v>209</v>
      </c>
      <c r="C274" s="37">
        <v>209</v>
      </c>
      <c r="D274" s="25" t="s">
        <v>561</v>
      </c>
      <c r="E274" s="33" t="s">
        <v>597</v>
      </c>
      <c r="F274" s="84" t="s">
        <v>598</v>
      </c>
      <c r="G274" s="43" t="s">
        <v>43</v>
      </c>
      <c r="H274" s="28" t="s">
        <v>6</v>
      </c>
      <c r="I274" s="28"/>
      <c r="J274" s="33" t="s">
        <v>599</v>
      </c>
    </row>
    <row r="275" spans="1:10" s="93" customFormat="1" ht="14.1" customHeight="1" x14ac:dyDescent="0.2">
      <c r="A275" s="42">
        <v>275</v>
      </c>
      <c r="B275" s="37">
        <f t="shared" si="18"/>
        <v>210</v>
      </c>
      <c r="C275" s="37">
        <v>210</v>
      </c>
      <c r="D275" s="25" t="s">
        <v>561</v>
      </c>
      <c r="E275" s="33" t="s">
        <v>600</v>
      </c>
      <c r="F275" s="84" t="s">
        <v>602</v>
      </c>
      <c r="G275" s="43" t="s">
        <v>16</v>
      </c>
      <c r="H275" s="28" t="s">
        <v>6</v>
      </c>
      <c r="I275" s="28" t="s">
        <v>50</v>
      </c>
      <c r="J275" s="84" t="s">
        <v>603</v>
      </c>
    </row>
    <row r="276" spans="1:10" s="93" customFormat="1" ht="14.1" customHeight="1" x14ac:dyDescent="0.2">
      <c r="A276" s="42">
        <v>276</v>
      </c>
      <c r="B276" s="37">
        <f t="shared" si="18"/>
        <v>211</v>
      </c>
      <c r="C276" s="37">
        <v>211</v>
      </c>
      <c r="D276" s="25" t="s">
        <v>561</v>
      </c>
      <c r="E276" s="97" t="s">
        <v>604</v>
      </c>
      <c r="F276" s="84" t="s">
        <v>605</v>
      </c>
      <c r="G276" s="43" t="s">
        <v>19</v>
      </c>
      <c r="H276" s="28" t="s">
        <v>69</v>
      </c>
      <c r="I276" s="28" t="s">
        <v>69</v>
      </c>
      <c r="J276" s="84" t="s">
        <v>606</v>
      </c>
    </row>
    <row r="277" spans="1:10" s="93" customFormat="1" ht="14.1" customHeight="1" x14ac:dyDescent="0.2">
      <c r="A277" s="42">
        <v>277</v>
      </c>
      <c r="B277" s="37">
        <f t="shared" si="18"/>
        <v>212</v>
      </c>
      <c r="C277" s="37">
        <v>212</v>
      </c>
      <c r="D277" s="25" t="s">
        <v>561</v>
      </c>
      <c r="E277" s="33" t="s">
        <v>607</v>
      </c>
      <c r="F277" s="84" t="s">
        <v>608</v>
      </c>
      <c r="G277" s="44" t="s">
        <v>197</v>
      </c>
      <c r="H277" s="28" t="s">
        <v>6</v>
      </c>
      <c r="I277" s="28"/>
      <c r="J277" s="84" t="s">
        <v>609</v>
      </c>
    </row>
    <row r="278" spans="1:10" s="93" customFormat="1" ht="14.1" customHeight="1" x14ac:dyDescent="0.2">
      <c r="A278" s="42">
        <v>278</v>
      </c>
      <c r="B278" s="37">
        <f t="shared" si="18"/>
        <v>213</v>
      </c>
      <c r="C278" s="37">
        <v>213</v>
      </c>
      <c r="D278" s="25" t="s">
        <v>561</v>
      </c>
      <c r="E278" s="97" t="s">
        <v>610</v>
      </c>
      <c r="F278" s="84" t="s">
        <v>611</v>
      </c>
      <c r="G278" s="43" t="s">
        <v>19</v>
      </c>
      <c r="H278" s="28" t="s">
        <v>50</v>
      </c>
      <c r="I278" s="28"/>
      <c r="J278" s="84" t="s">
        <v>612</v>
      </c>
    </row>
    <row r="279" spans="1:10" s="93" customFormat="1" ht="14.1" customHeight="1" x14ac:dyDescent="0.2">
      <c r="A279" s="42">
        <v>279</v>
      </c>
      <c r="B279" s="37">
        <f t="shared" si="18"/>
        <v>214</v>
      </c>
      <c r="C279" s="37">
        <v>214</v>
      </c>
      <c r="D279" s="25" t="s">
        <v>561</v>
      </c>
      <c r="E279" s="33" t="s">
        <v>613</v>
      </c>
      <c r="F279" s="84" t="s">
        <v>614</v>
      </c>
      <c r="G279" s="43" t="s">
        <v>16</v>
      </c>
      <c r="H279" s="28" t="s">
        <v>6</v>
      </c>
      <c r="I279" s="28" t="s">
        <v>2482</v>
      </c>
      <c r="J279" s="84" t="s">
        <v>615</v>
      </c>
    </row>
    <row r="280" spans="1:10" s="93" customFormat="1" ht="14.1" customHeight="1" x14ac:dyDescent="0.2">
      <c r="A280" s="42">
        <v>280</v>
      </c>
      <c r="B280" s="37">
        <f t="shared" si="18"/>
        <v>215</v>
      </c>
      <c r="C280" s="37">
        <v>215</v>
      </c>
      <c r="D280" s="25" t="s">
        <v>561</v>
      </c>
      <c r="E280" s="33" t="s">
        <v>616</v>
      </c>
      <c r="F280" s="84" t="s">
        <v>617</v>
      </c>
      <c r="G280" s="43" t="s">
        <v>197</v>
      </c>
      <c r="H280" s="28" t="s">
        <v>6</v>
      </c>
      <c r="I280" s="28" t="s">
        <v>50</v>
      </c>
      <c r="J280" s="84" t="s">
        <v>618</v>
      </c>
    </row>
    <row r="281" spans="1:10" s="93" customFormat="1" ht="14.1" customHeight="1" x14ac:dyDescent="0.2">
      <c r="A281" s="42">
        <v>281</v>
      </c>
      <c r="B281" s="37">
        <f t="shared" si="18"/>
        <v>216</v>
      </c>
      <c r="C281" s="37">
        <v>216</v>
      </c>
      <c r="D281" s="25" t="s">
        <v>561</v>
      </c>
      <c r="E281" s="97" t="s">
        <v>619</v>
      </c>
      <c r="F281" s="84" t="s">
        <v>620</v>
      </c>
      <c r="G281" s="43" t="s">
        <v>2479</v>
      </c>
      <c r="H281" s="28" t="s">
        <v>6</v>
      </c>
      <c r="I281" s="28"/>
      <c r="J281" s="33" t="s">
        <v>621</v>
      </c>
    </row>
    <row r="282" spans="1:10" s="93" customFormat="1" ht="14.1" customHeight="1" x14ac:dyDescent="0.2">
      <c r="A282" s="42">
        <v>282</v>
      </c>
      <c r="B282" s="37">
        <f t="shared" si="18"/>
        <v>217</v>
      </c>
      <c r="C282" s="37">
        <v>217</v>
      </c>
      <c r="D282" s="25" t="s">
        <v>561</v>
      </c>
      <c r="E282" s="33" t="s">
        <v>622</v>
      </c>
      <c r="F282" s="84" t="s">
        <v>623</v>
      </c>
      <c r="G282" s="43" t="s">
        <v>16</v>
      </c>
      <c r="H282" s="28" t="s">
        <v>6</v>
      </c>
      <c r="I282" s="28"/>
      <c r="J282" s="84" t="s">
        <v>6</v>
      </c>
    </row>
    <row r="283" spans="1:10" s="93" customFormat="1" ht="14.1" customHeight="1" x14ac:dyDescent="0.2">
      <c r="A283" s="42">
        <v>283</v>
      </c>
      <c r="B283" s="37">
        <f t="shared" si="18"/>
        <v>218</v>
      </c>
      <c r="C283" s="37">
        <v>218</v>
      </c>
      <c r="D283" s="25" t="s">
        <v>561</v>
      </c>
      <c r="E283" s="33" t="s">
        <v>624</v>
      </c>
      <c r="F283" s="84" t="s">
        <v>625</v>
      </c>
      <c r="G283" s="43" t="s">
        <v>16</v>
      </c>
      <c r="H283" s="28" t="s">
        <v>6</v>
      </c>
      <c r="I283" s="28"/>
      <c r="J283" s="84" t="s">
        <v>6</v>
      </c>
    </row>
    <row r="284" spans="1:10" s="93" customFormat="1" ht="14.1" customHeight="1" x14ac:dyDescent="0.2">
      <c r="A284" s="42">
        <v>284</v>
      </c>
      <c r="B284" s="37">
        <f t="shared" si="18"/>
        <v>219</v>
      </c>
      <c r="C284" s="37">
        <v>219</v>
      </c>
      <c r="D284" s="25" t="s">
        <v>561</v>
      </c>
      <c r="E284" s="33" t="s">
        <v>626</v>
      </c>
      <c r="F284" s="84" t="s">
        <v>627</v>
      </c>
      <c r="G284" s="43" t="s">
        <v>43</v>
      </c>
      <c r="H284" s="28" t="s">
        <v>6</v>
      </c>
      <c r="I284" s="28"/>
      <c r="J284" s="84" t="s">
        <v>628</v>
      </c>
    </row>
    <row r="285" spans="1:10" s="93" customFormat="1" ht="14.1" customHeight="1" x14ac:dyDescent="0.2">
      <c r="A285" s="42">
        <v>285</v>
      </c>
      <c r="B285" s="37">
        <f t="shared" si="18"/>
        <v>220</v>
      </c>
      <c r="C285" s="37">
        <v>220</v>
      </c>
      <c r="D285" s="25" t="s">
        <v>561</v>
      </c>
      <c r="E285" s="33" t="s">
        <v>629</v>
      </c>
      <c r="F285" s="84" t="s">
        <v>630</v>
      </c>
      <c r="G285" s="43" t="s">
        <v>43</v>
      </c>
      <c r="H285" s="28" t="s">
        <v>6</v>
      </c>
      <c r="I285" s="28"/>
      <c r="J285" s="84" t="s">
        <v>6</v>
      </c>
    </row>
    <row r="286" spans="1:10" s="93" customFormat="1" ht="14.1" customHeight="1" x14ac:dyDescent="0.2">
      <c r="A286" s="42">
        <v>286</v>
      </c>
      <c r="B286" s="37"/>
      <c r="C286" s="37"/>
      <c r="D286" s="18"/>
      <c r="E286" s="33"/>
      <c r="F286" s="84"/>
      <c r="G286" s="99"/>
      <c r="H286" s="28"/>
      <c r="I286" s="28"/>
      <c r="J286" s="33"/>
    </row>
    <row r="287" spans="1:10" s="69" customFormat="1" ht="14.1" customHeight="1" x14ac:dyDescent="0.2">
      <c r="A287" s="42">
        <v>287</v>
      </c>
      <c r="B287" s="37"/>
      <c r="C287" s="22"/>
      <c r="D287" s="18"/>
      <c r="E287" s="92" t="s">
        <v>631</v>
      </c>
      <c r="F287" s="66" t="s">
        <v>632</v>
      </c>
      <c r="G287" s="106"/>
      <c r="H287" s="30"/>
      <c r="I287" s="30"/>
      <c r="J287" s="107"/>
    </row>
    <row r="288" spans="1:10" s="93" customFormat="1" ht="14.1" customHeight="1" x14ac:dyDescent="0.2">
      <c r="A288" s="42">
        <v>288</v>
      </c>
      <c r="B288" s="37">
        <f>B285+1</f>
        <v>221</v>
      </c>
      <c r="C288" s="37">
        <v>221</v>
      </c>
      <c r="D288" s="25" t="s">
        <v>632</v>
      </c>
      <c r="E288" s="97" t="s">
        <v>633</v>
      </c>
      <c r="F288" s="84" t="s">
        <v>634</v>
      </c>
      <c r="G288" s="43" t="s">
        <v>43</v>
      </c>
      <c r="H288" s="28" t="s">
        <v>6</v>
      </c>
      <c r="I288" s="28"/>
      <c r="J288" s="33" t="s">
        <v>121</v>
      </c>
    </row>
    <row r="289" spans="1:10" s="93" customFormat="1" ht="14.1" customHeight="1" x14ac:dyDescent="0.2">
      <c r="A289" s="42">
        <v>289</v>
      </c>
      <c r="B289" s="37">
        <f t="shared" si="18"/>
        <v>222</v>
      </c>
      <c r="C289" s="37">
        <v>222</v>
      </c>
      <c r="D289" s="25" t="s">
        <v>632</v>
      </c>
      <c r="E289" s="109" t="s">
        <v>635</v>
      </c>
      <c r="F289" s="116" t="s">
        <v>636</v>
      </c>
      <c r="G289" s="43" t="s">
        <v>19</v>
      </c>
      <c r="H289" s="28"/>
      <c r="I289" s="28"/>
      <c r="J289" s="33" t="s">
        <v>2544</v>
      </c>
    </row>
    <row r="290" spans="1:10" s="93" customFormat="1" ht="14.1" customHeight="1" x14ac:dyDescent="0.2">
      <c r="A290" s="42">
        <v>290</v>
      </c>
      <c r="B290" s="37">
        <f t="shared" si="18"/>
        <v>223</v>
      </c>
      <c r="C290" s="37">
        <v>223</v>
      </c>
      <c r="D290" s="25" t="s">
        <v>632</v>
      </c>
      <c r="E290" s="109" t="s">
        <v>638</v>
      </c>
      <c r="F290" s="116" t="s">
        <v>639</v>
      </c>
      <c r="G290" s="43" t="s">
        <v>19</v>
      </c>
      <c r="H290" s="28"/>
      <c r="I290" s="28"/>
      <c r="J290" s="33" t="s">
        <v>2545</v>
      </c>
    </row>
    <row r="291" spans="1:10" s="93" customFormat="1" ht="14.1" customHeight="1" x14ac:dyDescent="0.2">
      <c r="A291" s="42">
        <v>291</v>
      </c>
      <c r="B291" s="37"/>
      <c r="C291" s="37"/>
      <c r="D291" s="18"/>
      <c r="E291" s="33"/>
      <c r="F291" s="84"/>
      <c r="G291" s="99"/>
      <c r="H291" s="28"/>
      <c r="I291" s="28"/>
      <c r="J291" s="33"/>
    </row>
    <row r="292" spans="1:10" s="69" customFormat="1" ht="14.1" customHeight="1" x14ac:dyDescent="0.2">
      <c r="A292" s="42">
        <v>292</v>
      </c>
      <c r="B292" s="22"/>
      <c r="C292" s="22"/>
      <c r="D292" s="18"/>
      <c r="E292" s="66" t="s">
        <v>641</v>
      </c>
      <c r="F292" s="66" t="s">
        <v>642</v>
      </c>
      <c r="G292" s="106"/>
      <c r="H292" s="30"/>
      <c r="I292" s="30"/>
      <c r="J292" s="107"/>
    </row>
    <row r="293" spans="1:10" s="93" customFormat="1" ht="14.1" customHeight="1" x14ac:dyDescent="0.2">
      <c r="A293" s="42">
        <v>293</v>
      </c>
      <c r="B293" s="37">
        <f>B290+1</f>
        <v>224</v>
      </c>
      <c r="C293" s="37">
        <v>224</v>
      </c>
      <c r="D293" s="25" t="s">
        <v>642</v>
      </c>
      <c r="E293" s="118" t="s">
        <v>643</v>
      </c>
      <c r="F293" s="119" t="s">
        <v>644</v>
      </c>
      <c r="G293" s="44" t="s">
        <v>2489</v>
      </c>
      <c r="H293" s="28" t="s">
        <v>6</v>
      </c>
      <c r="I293" s="28"/>
      <c r="J293" s="32" t="s">
        <v>2546</v>
      </c>
    </row>
    <row r="294" spans="1:10" s="93" customFormat="1" ht="14.1" customHeight="1" x14ac:dyDescent="0.2">
      <c r="A294" s="42">
        <v>294</v>
      </c>
      <c r="B294" s="37">
        <f t="shared" ref="B294:B328" si="19">B293+1</f>
        <v>225</v>
      </c>
      <c r="C294" s="37">
        <v>225</v>
      </c>
      <c r="D294" s="25" t="s">
        <v>642</v>
      </c>
      <c r="E294" s="33" t="s">
        <v>646</v>
      </c>
      <c r="F294" s="84" t="s">
        <v>647</v>
      </c>
      <c r="G294" s="43" t="s">
        <v>16</v>
      </c>
      <c r="H294" s="28" t="s">
        <v>6</v>
      </c>
      <c r="I294" s="28"/>
      <c r="J294" s="33" t="s">
        <v>121</v>
      </c>
    </row>
    <row r="295" spans="1:10" s="93" customFormat="1" ht="14.1" customHeight="1" x14ac:dyDescent="0.2">
      <c r="A295" s="42">
        <v>295</v>
      </c>
      <c r="B295" s="37">
        <f t="shared" si="19"/>
        <v>226</v>
      </c>
      <c r="C295" s="37">
        <v>226</v>
      </c>
      <c r="D295" s="25" t="s">
        <v>642</v>
      </c>
      <c r="E295" s="33" t="s">
        <v>648</v>
      </c>
      <c r="F295" s="84" t="s">
        <v>650</v>
      </c>
      <c r="G295" s="43" t="s">
        <v>16</v>
      </c>
      <c r="H295" s="28" t="s">
        <v>6</v>
      </c>
      <c r="I295" s="28" t="s">
        <v>153</v>
      </c>
      <c r="J295" s="33" t="s">
        <v>121</v>
      </c>
    </row>
    <row r="296" spans="1:10" s="93" customFormat="1" ht="14.1" customHeight="1" x14ac:dyDescent="0.2">
      <c r="A296" s="42">
        <v>296</v>
      </c>
      <c r="B296" s="37">
        <f t="shared" si="19"/>
        <v>227</v>
      </c>
      <c r="C296" s="37">
        <v>227</v>
      </c>
      <c r="D296" s="25" t="s">
        <v>642</v>
      </c>
      <c r="E296" s="33" t="s">
        <v>651</v>
      </c>
      <c r="F296" s="84" t="s">
        <v>653</v>
      </c>
      <c r="G296" s="43" t="s">
        <v>16</v>
      </c>
      <c r="H296" s="28" t="s">
        <v>6</v>
      </c>
      <c r="I296" s="28"/>
      <c r="J296" s="33" t="s">
        <v>121</v>
      </c>
    </row>
    <row r="297" spans="1:10" s="93" customFormat="1" ht="14.1" customHeight="1" x14ac:dyDescent="0.2">
      <c r="A297" s="42">
        <v>297</v>
      </c>
      <c r="B297" s="37">
        <f t="shared" si="19"/>
        <v>228</v>
      </c>
      <c r="C297" s="37">
        <v>228</v>
      </c>
      <c r="D297" s="25" t="s">
        <v>642</v>
      </c>
      <c r="E297" s="33" t="s">
        <v>654</v>
      </c>
      <c r="F297" s="84" t="s">
        <v>655</v>
      </c>
      <c r="G297" s="43" t="s">
        <v>16</v>
      </c>
      <c r="H297" s="28" t="s">
        <v>6</v>
      </c>
      <c r="I297" s="28"/>
      <c r="J297" s="33" t="s">
        <v>121</v>
      </c>
    </row>
    <row r="298" spans="1:10" s="93" customFormat="1" ht="14.1" customHeight="1" x14ac:dyDescent="0.2">
      <c r="A298" s="42">
        <v>298</v>
      </c>
      <c r="B298" s="37">
        <f t="shared" si="19"/>
        <v>229</v>
      </c>
      <c r="C298" s="37">
        <v>229</v>
      </c>
      <c r="D298" s="25" t="s">
        <v>642</v>
      </c>
      <c r="E298" s="33" t="s">
        <v>656</v>
      </c>
      <c r="F298" s="84" t="s">
        <v>658</v>
      </c>
      <c r="G298" s="99" t="s">
        <v>379</v>
      </c>
      <c r="H298" s="28" t="s">
        <v>6</v>
      </c>
      <c r="I298" s="28"/>
      <c r="J298" s="33" t="s">
        <v>659</v>
      </c>
    </row>
    <row r="299" spans="1:10" s="93" customFormat="1" ht="14.1" customHeight="1" x14ac:dyDescent="0.2">
      <c r="A299" s="42">
        <v>299</v>
      </c>
      <c r="B299" s="37">
        <f t="shared" si="19"/>
        <v>230</v>
      </c>
      <c r="C299" s="37">
        <v>230</v>
      </c>
      <c r="D299" s="25" t="s">
        <v>642</v>
      </c>
      <c r="E299" s="33" t="s">
        <v>660</v>
      </c>
      <c r="F299" s="84" t="s">
        <v>662</v>
      </c>
      <c r="G299" s="43" t="s">
        <v>16</v>
      </c>
      <c r="H299" s="28" t="s">
        <v>6</v>
      </c>
      <c r="I299" s="28"/>
      <c r="J299" s="33" t="s">
        <v>121</v>
      </c>
    </row>
    <row r="300" spans="1:10" s="93" customFormat="1" ht="14.1" customHeight="1" x14ac:dyDescent="0.2">
      <c r="A300" s="42">
        <v>300</v>
      </c>
      <c r="B300" s="37">
        <f t="shared" si="19"/>
        <v>231</v>
      </c>
      <c r="C300" s="37">
        <v>231</v>
      </c>
      <c r="D300" s="25" t="s">
        <v>642</v>
      </c>
      <c r="E300" s="33" t="s">
        <v>663</v>
      </c>
      <c r="F300" s="84" t="s">
        <v>664</v>
      </c>
      <c r="G300" s="43" t="s">
        <v>16</v>
      </c>
      <c r="H300" s="28" t="s">
        <v>6</v>
      </c>
      <c r="I300" s="28"/>
      <c r="J300" s="33" t="s">
        <v>121</v>
      </c>
    </row>
    <row r="301" spans="1:10" s="93" customFormat="1" ht="14.1" customHeight="1" x14ac:dyDescent="0.2">
      <c r="A301" s="42">
        <v>301</v>
      </c>
      <c r="B301" s="37">
        <f t="shared" si="19"/>
        <v>232</v>
      </c>
      <c r="C301" s="37">
        <v>232</v>
      </c>
      <c r="D301" s="25" t="s">
        <v>642</v>
      </c>
      <c r="E301" s="120" t="s">
        <v>2135</v>
      </c>
      <c r="F301" s="84" t="s">
        <v>2136</v>
      </c>
      <c r="G301" s="43" t="s">
        <v>19</v>
      </c>
      <c r="H301" s="28"/>
      <c r="I301" s="28"/>
      <c r="J301" s="33" t="s">
        <v>2547</v>
      </c>
    </row>
    <row r="302" spans="1:10" s="93" customFormat="1" ht="14.1" customHeight="1" x14ac:dyDescent="0.2">
      <c r="A302" s="42">
        <v>302</v>
      </c>
      <c r="B302" s="37">
        <f t="shared" si="19"/>
        <v>233</v>
      </c>
      <c r="C302" s="37">
        <v>233</v>
      </c>
      <c r="D302" s="25" t="s">
        <v>642</v>
      </c>
      <c r="E302" s="33" t="s">
        <v>665</v>
      </c>
      <c r="F302" s="84" t="s">
        <v>666</v>
      </c>
      <c r="G302" s="43" t="s">
        <v>16</v>
      </c>
      <c r="H302" s="28" t="s">
        <v>40</v>
      </c>
      <c r="I302" s="28" t="s">
        <v>153</v>
      </c>
      <c r="J302" s="33" t="s">
        <v>121</v>
      </c>
    </row>
    <row r="303" spans="1:10" s="93" customFormat="1" ht="14.1" customHeight="1" x14ac:dyDescent="0.2">
      <c r="A303" s="42">
        <v>303</v>
      </c>
      <c r="B303" s="37">
        <f t="shared" si="19"/>
        <v>234</v>
      </c>
      <c r="C303" s="37">
        <v>234</v>
      </c>
      <c r="D303" s="25" t="s">
        <v>642</v>
      </c>
      <c r="E303" s="108" t="s">
        <v>667</v>
      </c>
      <c r="F303" s="84" t="s">
        <v>668</v>
      </c>
      <c r="G303" s="99" t="s">
        <v>48</v>
      </c>
      <c r="H303" s="28" t="s">
        <v>40</v>
      </c>
      <c r="I303" s="28" t="s">
        <v>50</v>
      </c>
      <c r="J303" s="33" t="s">
        <v>121</v>
      </c>
    </row>
    <row r="304" spans="1:10" s="93" customFormat="1" ht="14.1" customHeight="1" x14ac:dyDescent="0.2">
      <c r="A304" s="42">
        <v>304</v>
      </c>
      <c r="B304" s="37">
        <f t="shared" si="19"/>
        <v>235</v>
      </c>
      <c r="C304" s="37">
        <v>235</v>
      </c>
      <c r="D304" s="25" t="s">
        <v>642</v>
      </c>
      <c r="E304" s="108" t="s">
        <v>670</v>
      </c>
      <c r="F304" s="84" t="s">
        <v>671</v>
      </c>
      <c r="G304" s="99" t="s">
        <v>48</v>
      </c>
      <c r="H304" s="28" t="s">
        <v>50</v>
      </c>
      <c r="I304" s="28" t="s">
        <v>50</v>
      </c>
      <c r="J304" s="27" t="s">
        <v>673</v>
      </c>
    </row>
    <row r="305" spans="1:10" s="93" customFormat="1" ht="14.1" customHeight="1" x14ac:dyDescent="0.2">
      <c r="A305" s="42">
        <v>305</v>
      </c>
      <c r="B305" s="37">
        <f t="shared" si="19"/>
        <v>236</v>
      </c>
      <c r="C305" s="37">
        <v>236</v>
      </c>
      <c r="D305" s="25" t="s">
        <v>642</v>
      </c>
      <c r="E305" s="112" t="s">
        <v>674</v>
      </c>
      <c r="F305" s="84" t="s">
        <v>675</v>
      </c>
      <c r="G305" s="99" t="s">
        <v>48</v>
      </c>
      <c r="H305" s="28" t="s">
        <v>69</v>
      </c>
      <c r="I305" s="28" t="s">
        <v>69</v>
      </c>
      <c r="J305" s="33" t="s">
        <v>121</v>
      </c>
    </row>
    <row r="306" spans="1:10" s="93" customFormat="1" ht="14.1" customHeight="1" x14ac:dyDescent="0.2">
      <c r="A306" s="42">
        <v>306</v>
      </c>
      <c r="B306" s="37">
        <f t="shared" si="19"/>
        <v>237</v>
      </c>
      <c r="C306" s="37">
        <v>237</v>
      </c>
      <c r="D306" s="25" t="s">
        <v>642</v>
      </c>
      <c r="E306" s="112" t="s">
        <v>677</v>
      </c>
      <c r="F306" s="84" t="s">
        <v>678</v>
      </c>
      <c r="G306" s="99" t="s">
        <v>48</v>
      </c>
      <c r="H306" s="28" t="s">
        <v>69</v>
      </c>
      <c r="I306" s="28" t="s">
        <v>69</v>
      </c>
      <c r="J306" s="33" t="s">
        <v>121</v>
      </c>
    </row>
    <row r="307" spans="1:10" s="93" customFormat="1" ht="14.1" customHeight="1" x14ac:dyDescent="0.2">
      <c r="A307" s="42">
        <v>307</v>
      </c>
      <c r="B307" s="37">
        <f t="shared" si="19"/>
        <v>238</v>
      </c>
      <c r="C307" s="37">
        <v>238</v>
      </c>
      <c r="D307" s="25" t="s">
        <v>642</v>
      </c>
      <c r="E307" s="112" t="s">
        <v>680</v>
      </c>
      <c r="F307" s="84" t="s">
        <v>681</v>
      </c>
      <c r="G307" s="44" t="s">
        <v>48</v>
      </c>
      <c r="H307" s="28" t="s">
        <v>69</v>
      </c>
      <c r="I307" s="28" t="s">
        <v>69</v>
      </c>
      <c r="J307" s="110" t="s">
        <v>2307</v>
      </c>
    </row>
    <row r="308" spans="1:10" s="93" customFormat="1" ht="14.1" customHeight="1" x14ac:dyDescent="0.2">
      <c r="A308" s="42">
        <v>308</v>
      </c>
      <c r="B308" s="37">
        <f t="shared" si="19"/>
        <v>239</v>
      </c>
      <c r="C308" s="37">
        <v>239</v>
      </c>
      <c r="D308" s="25" t="s">
        <v>642</v>
      </c>
      <c r="E308" s="108" t="s">
        <v>683</v>
      </c>
      <c r="F308" s="84" t="s">
        <v>685</v>
      </c>
      <c r="G308" s="99" t="s">
        <v>48</v>
      </c>
      <c r="H308" s="28" t="s">
        <v>6</v>
      </c>
      <c r="I308" s="28"/>
      <c r="J308" s="33"/>
    </row>
    <row r="309" spans="1:10" s="93" customFormat="1" ht="14.1" customHeight="1" x14ac:dyDescent="0.2">
      <c r="A309" s="42">
        <v>309</v>
      </c>
      <c r="B309" s="37">
        <f t="shared" si="19"/>
        <v>240</v>
      </c>
      <c r="C309" s="37">
        <v>240</v>
      </c>
      <c r="D309" s="25" t="s">
        <v>642</v>
      </c>
      <c r="E309" s="108" t="s">
        <v>686</v>
      </c>
      <c r="F309" s="84" t="s">
        <v>688</v>
      </c>
      <c r="G309" s="99" t="s">
        <v>48</v>
      </c>
      <c r="H309" s="28" t="s">
        <v>6</v>
      </c>
      <c r="I309" s="28" t="s">
        <v>69</v>
      </c>
      <c r="J309" s="25" t="s">
        <v>689</v>
      </c>
    </row>
    <row r="310" spans="1:10" s="93" customFormat="1" ht="14.1" customHeight="1" x14ac:dyDescent="0.2">
      <c r="A310" s="42">
        <v>310</v>
      </c>
      <c r="B310" s="37">
        <f t="shared" si="19"/>
        <v>241</v>
      </c>
      <c r="C310" s="37">
        <v>241</v>
      </c>
      <c r="D310" s="25" t="s">
        <v>642</v>
      </c>
      <c r="E310" s="112" t="s">
        <v>690</v>
      </c>
      <c r="F310" s="84" t="s">
        <v>692</v>
      </c>
      <c r="G310" s="99" t="s">
        <v>48</v>
      </c>
      <c r="H310" s="28" t="s">
        <v>153</v>
      </c>
      <c r="I310" s="28" t="s">
        <v>69</v>
      </c>
      <c r="J310" s="33" t="s">
        <v>693</v>
      </c>
    </row>
    <row r="311" spans="1:10" s="93" customFormat="1" ht="14.1" customHeight="1" x14ac:dyDescent="0.2">
      <c r="A311" s="42">
        <v>311</v>
      </c>
      <c r="B311" s="37">
        <f t="shared" si="19"/>
        <v>242</v>
      </c>
      <c r="C311" s="37">
        <v>242</v>
      </c>
      <c r="D311" s="25" t="s">
        <v>642</v>
      </c>
      <c r="E311" s="111" t="s">
        <v>694</v>
      </c>
      <c r="F311" s="31" t="s">
        <v>695</v>
      </c>
      <c r="G311" s="99" t="s">
        <v>48</v>
      </c>
      <c r="H311" s="28" t="s">
        <v>50</v>
      </c>
      <c r="I311" s="28" t="s">
        <v>50</v>
      </c>
      <c r="J311" s="33" t="s">
        <v>696</v>
      </c>
    </row>
    <row r="312" spans="1:10" s="93" customFormat="1" ht="14.1" customHeight="1" x14ac:dyDescent="0.2">
      <c r="A312" s="42">
        <v>312</v>
      </c>
      <c r="B312" s="37">
        <f t="shared" si="19"/>
        <v>243</v>
      </c>
      <c r="C312" s="37">
        <v>243</v>
      </c>
      <c r="D312" s="25" t="s">
        <v>642</v>
      </c>
      <c r="E312" s="33" t="s">
        <v>697</v>
      </c>
      <c r="F312" s="84" t="s">
        <v>699</v>
      </c>
      <c r="G312" s="43" t="s">
        <v>16</v>
      </c>
      <c r="H312" s="28" t="s">
        <v>6</v>
      </c>
      <c r="I312" s="28"/>
      <c r="J312" s="33" t="s">
        <v>121</v>
      </c>
    </row>
    <row r="313" spans="1:10" s="93" customFormat="1" ht="14.1" customHeight="1" x14ac:dyDescent="0.2">
      <c r="A313" s="42">
        <v>313</v>
      </c>
      <c r="B313" s="37">
        <f t="shared" si="19"/>
        <v>244</v>
      </c>
      <c r="C313" s="37">
        <v>244</v>
      </c>
      <c r="D313" s="25" t="s">
        <v>642</v>
      </c>
      <c r="E313" s="108" t="s">
        <v>700</v>
      </c>
      <c r="F313" s="84" t="s">
        <v>702</v>
      </c>
      <c r="G313" s="99" t="s">
        <v>48</v>
      </c>
      <c r="H313" s="28" t="s">
        <v>6</v>
      </c>
      <c r="I313" s="28" t="s">
        <v>50</v>
      </c>
      <c r="J313" s="33" t="s">
        <v>703</v>
      </c>
    </row>
    <row r="314" spans="1:10" s="93" customFormat="1" ht="14.1" customHeight="1" x14ac:dyDescent="0.2">
      <c r="A314" s="42">
        <v>314</v>
      </c>
      <c r="B314" s="37">
        <f t="shared" si="19"/>
        <v>245</v>
      </c>
      <c r="C314" s="37">
        <v>245</v>
      </c>
      <c r="D314" s="25" t="s">
        <v>642</v>
      </c>
      <c r="E314" s="33" t="s">
        <v>704</v>
      </c>
      <c r="F314" s="84" t="s">
        <v>706</v>
      </c>
      <c r="G314" s="43" t="s">
        <v>16</v>
      </c>
      <c r="H314" s="28" t="s">
        <v>6</v>
      </c>
      <c r="I314" s="28"/>
      <c r="J314" s="33" t="s">
        <v>121</v>
      </c>
    </row>
    <row r="315" spans="1:10" s="93" customFormat="1" ht="14.1" customHeight="1" x14ac:dyDescent="0.2">
      <c r="A315" s="42">
        <v>315</v>
      </c>
      <c r="B315" s="37">
        <f t="shared" si="19"/>
        <v>246</v>
      </c>
      <c r="C315" s="37">
        <v>246</v>
      </c>
      <c r="D315" s="25" t="s">
        <v>642</v>
      </c>
      <c r="E315" s="33" t="s">
        <v>707</v>
      </c>
      <c r="F315" s="84" t="s">
        <v>709</v>
      </c>
      <c r="G315" s="43" t="s">
        <v>16</v>
      </c>
      <c r="H315" s="28" t="s">
        <v>40</v>
      </c>
      <c r="I315" s="28" t="s">
        <v>50</v>
      </c>
      <c r="J315" s="118"/>
    </row>
    <row r="316" spans="1:10" s="93" customFormat="1" ht="14.1" customHeight="1" x14ac:dyDescent="0.2">
      <c r="A316" s="42">
        <v>316</v>
      </c>
      <c r="B316" s="37">
        <f t="shared" si="19"/>
        <v>247</v>
      </c>
      <c r="C316" s="37">
        <v>247</v>
      </c>
      <c r="D316" s="25" t="s">
        <v>642</v>
      </c>
      <c r="E316" s="108" t="s">
        <v>710</v>
      </c>
      <c r="F316" s="84" t="s">
        <v>712</v>
      </c>
      <c r="G316" s="99" t="s">
        <v>48</v>
      </c>
      <c r="H316" s="28" t="s">
        <v>50</v>
      </c>
      <c r="I316" s="28" t="s">
        <v>153</v>
      </c>
      <c r="J316" s="33" t="s">
        <v>121</v>
      </c>
    </row>
    <row r="317" spans="1:10" s="93" customFormat="1" ht="14.1" customHeight="1" x14ac:dyDescent="0.2">
      <c r="A317" s="42">
        <v>317</v>
      </c>
      <c r="B317" s="37">
        <f t="shared" si="19"/>
        <v>248</v>
      </c>
      <c r="C317" s="37">
        <v>248</v>
      </c>
      <c r="D317" s="25" t="s">
        <v>642</v>
      </c>
      <c r="E317" s="108" t="s">
        <v>713</v>
      </c>
      <c r="F317" s="84" t="s">
        <v>715</v>
      </c>
      <c r="G317" s="99" t="s">
        <v>48</v>
      </c>
      <c r="H317" s="28" t="s">
        <v>40</v>
      </c>
      <c r="I317" s="28" t="s">
        <v>50</v>
      </c>
      <c r="J317" s="33" t="s">
        <v>121</v>
      </c>
    </row>
    <row r="318" spans="1:10" s="93" customFormat="1" ht="14.1" customHeight="1" x14ac:dyDescent="0.2">
      <c r="A318" s="42">
        <v>318</v>
      </c>
      <c r="B318" s="37">
        <f t="shared" si="19"/>
        <v>249</v>
      </c>
      <c r="C318" s="37">
        <v>249</v>
      </c>
      <c r="D318" s="25" t="s">
        <v>642</v>
      </c>
      <c r="E318" s="108" t="s">
        <v>716</v>
      </c>
      <c r="F318" s="84" t="s">
        <v>718</v>
      </c>
      <c r="G318" s="99" t="s">
        <v>48</v>
      </c>
      <c r="H318" s="28" t="s">
        <v>6</v>
      </c>
      <c r="I318" s="28"/>
      <c r="J318" s="33" t="s">
        <v>121</v>
      </c>
    </row>
    <row r="319" spans="1:10" s="93" customFormat="1" ht="14.1" customHeight="1" x14ac:dyDescent="0.2">
      <c r="A319" s="42">
        <v>319</v>
      </c>
      <c r="B319" s="37">
        <f t="shared" si="19"/>
        <v>250</v>
      </c>
      <c r="C319" s="37">
        <v>250</v>
      </c>
      <c r="D319" s="25" t="s">
        <v>642</v>
      </c>
      <c r="E319" s="33" t="s">
        <v>719</v>
      </c>
      <c r="F319" s="84" t="s">
        <v>721</v>
      </c>
      <c r="G319" s="99" t="s">
        <v>379</v>
      </c>
      <c r="H319" s="28" t="s">
        <v>6</v>
      </c>
      <c r="I319" s="28"/>
      <c r="J319" s="33" t="s">
        <v>722</v>
      </c>
    </row>
    <row r="320" spans="1:10" s="93" customFormat="1" ht="14.1" customHeight="1" x14ac:dyDescent="0.2">
      <c r="A320" s="42">
        <v>320</v>
      </c>
      <c r="B320" s="37">
        <f t="shared" si="19"/>
        <v>251</v>
      </c>
      <c r="C320" s="37">
        <v>251</v>
      </c>
      <c r="D320" s="25" t="s">
        <v>642</v>
      </c>
      <c r="E320" s="97" t="s">
        <v>723</v>
      </c>
      <c r="F320" s="84" t="s">
        <v>725</v>
      </c>
      <c r="G320" s="43" t="s">
        <v>726</v>
      </c>
      <c r="H320" s="28" t="s">
        <v>6</v>
      </c>
      <c r="I320" s="28"/>
      <c r="J320" s="33" t="s">
        <v>2310</v>
      </c>
    </row>
    <row r="321" spans="1:10" s="93" customFormat="1" ht="14.1" customHeight="1" x14ac:dyDescent="0.2">
      <c r="A321" s="42">
        <v>321</v>
      </c>
      <c r="B321" s="37">
        <f t="shared" si="19"/>
        <v>252</v>
      </c>
      <c r="C321" s="37">
        <v>252</v>
      </c>
      <c r="D321" s="25" t="s">
        <v>642</v>
      </c>
      <c r="E321" s="33" t="s">
        <v>727</v>
      </c>
      <c r="F321" s="84" t="s">
        <v>729</v>
      </c>
      <c r="G321" s="43" t="s">
        <v>16</v>
      </c>
      <c r="H321" s="28" t="s">
        <v>6</v>
      </c>
      <c r="I321" s="28"/>
      <c r="J321" s="33" t="s">
        <v>730</v>
      </c>
    </row>
    <row r="322" spans="1:10" s="93" customFormat="1" ht="14.1" customHeight="1" x14ac:dyDescent="0.2">
      <c r="A322" s="42">
        <v>322</v>
      </c>
      <c r="B322" s="37">
        <f t="shared" si="19"/>
        <v>253</v>
      </c>
      <c r="C322" s="37">
        <v>253</v>
      </c>
      <c r="D322" s="25" t="s">
        <v>642</v>
      </c>
      <c r="E322" s="112" t="s">
        <v>731</v>
      </c>
      <c r="F322" s="84" t="s">
        <v>733</v>
      </c>
      <c r="G322" s="44" t="s">
        <v>48</v>
      </c>
      <c r="H322" s="28" t="s">
        <v>69</v>
      </c>
      <c r="I322" s="28" t="s">
        <v>69</v>
      </c>
      <c r="J322" s="110" t="s">
        <v>735</v>
      </c>
    </row>
    <row r="323" spans="1:10" s="93" customFormat="1" ht="14.1" customHeight="1" x14ac:dyDescent="0.2">
      <c r="A323" s="42">
        <v>323</v>
      </c>
      <c r="B323" s="37">
        <f t="shared" si="19"/>
        <v>254</v>
      </c>
      <c r="C323" s="37">
        <v>254</v>
      </c>
      <c r="D323" s="25" t="s">
        <v>642</v>
      </c>
      <c r="E323" s="108" t="s">
        <v>736</v>
      </c>
      <c r="F323" s="84" t="s">
        <v>738</v>
      </c>
      <c r="G323" s="99" t="s">
        <v>48</v>
      </c>
      <c r="H323" s="28" t="s">
        <v>40</v>
      </c>
      <c r="I323" s="28" t="s">
        <v>69</v>
      </c>
      <c r="J323" s="33" t="s">
        <v>121</v>
      </c>
    </row>
    <row r="324" spans="1:10" s="93" customFormat="1" ht="14.1" customHeight="1" x14ac:dyDescent="0.2">
      <c r="A324" s="42">
        <v>324</v>
      </c>
      <c r="B324" s="37">
        <f t="shared" si="19"/>
        <v>255</v>
      </c>
      <c r="C324" s="37">
        <v>255</v>
      </c>
      <c r="D324" s="25" t="s">
        <v>642</v>
      </c>
      <c r="E324" s="108" t="s">
        <v>739</v>
      </c>
      <c r="F324" s="84" t="s">
        <v>741</v>
      </c>
      <c r="G324" s="99" t="s">
        <v>48</v>
      </c>
      <c r="H324" s="28" t="s">
        <v>153</v>
      </c>
      <c r="I324" s="28" t="s">
        <v>153</v>
      </c>
      <c r="J324" s="33" t="s">
        <v>121</v>
      </c>
    </row>
    <row r="325" spans="1:10" s="93" customFormat="1" ht="14.1" customHeight="1" x14ac:dyDescent="0.2">
      <c r="A325" s="42">
        <v>325</v>
      </c>
      <c r="B325" s="37">
        <f t="shared" si="19"/>
        <v>256</v>
      </c>
      <c r="C325" s="37">
        <v>256</v>
      </c>
      <c r="D325" s="25" t="s">
        <v>642</v>
      </c>
      <c r="E325" s="108" t="s">
        <v>742</v>
      </c>
      <c r="F325" s="84" t="s">
        <v>744</v>
      </c>
      <c r="G325" s="99" t="s">
        <v>48</v>
      </c>
      <c r="H325" s="28" t="s">
        <v>50</v>
      </c>
      <c r="I325" s="28" t="s">
        <v>153</v>
      </c>
      <c r="J325" s="33" t="s">
        <v>121</v>
      </c>
    </row>
    <row r="326" spans="1:10" s="93" customFormat="1" ht="14.1" customHeight="1" x14ac:dyDescent="0.2">
      <c r="A326" s="42">
        <v>326</v>
      </c>
      <c r="B326" s="37">
        <f t="shared" si="19"/>
        <v>257</v>
      </c>
      <c r="C326" s="37">
        <v>257</v>
      </c>
      <c r="D326" s="25" t="s">
        <v>642</v>
      </c>
      <c r="E326" s="33" t="s">
        <v>745</v>
      </c>
      <c r="F326" s="84" t="s">
        <v>747</v>
      </c>
      <c r="G326" s="43" t="s">
        <v>16</v>
      </c>
      <c r="H326" s="28" t="s">
        <v>6</v>
      </c>
      <c r="I326" s="28"/>
      <c r="J326" s="33"/>
    </row>
    <row r="327" spans="1:10" s="93" customFormat="1" ht="14.1" customHeight="1" x14ac:dyDescent="0.2">
      <c r="A327" s="42">
        <v>327</v>
      </c>
      <c r="B327" s="37">
        <f t="shared" si="19"/>
        <v>258</v>
      </c>
      <c r="C327" s="37">
        <v>258</v>
      </c>
      <c r="D327" s="25" t="s">
        <v>642</v>
      </c>
      <c r="E327" s="33" t="s">
        <v>748</v>
      </c>
      <c r="F327" s="84" t="s">
        <v>750</v>
      </c>
      <c r="G327" s="99" t="s">
        <v>379</v>
      </c>
      <c r="H327" s="28" t="s">
        <v>50</v>
      </c>
      <c r="I327" s="28" t="s">
        <v>153</v>
      </c>
      <c r="J327" s="33" t="s">
        <v>751</v>
      </c>
    </row>
    <row r="328" spans="1:10" s="93" customFormat="1" ht="14.1" customHeight="1" x14ac:dyDescent="0.2">
      <c r="A328" s="42">
        <v>328</v>
      </c>
      <c r="B328" s="37">
        <f t="shared" si="19"/>
        <v>259</v>
      </c>
      <c r="C328" s="37">
        <v>259</v>
      </c>
      <c r="D328" s="25" t="s">
        <v>642</v>
      </c>
      <c r="E328" s="33" t="s">
        <v>752</v>
      </c>
      <c r="F328" s="84" t="s">
        <v>754</v>
      </c>
      <c r="G328" s="43" t="s">
        <v>16</v>
      </c>
      <c r="H328" s="28" t="s">
        <v>6</v>
      </c>
      <c r="I328" s="28"/>
      <c r="J328" s="33" t="s">
        <v>121</v>
      </c>
    </row>
    <row r="329" spans="1:10" s="93" customFormat="1" ht="14.1" customHeight="1" x14ac:dyDescent="0.2">
      <c r="A329" s="42">
        <v>329</v>
      </c>
      <c r="B329" s="37"/>
      <c r="C329" s="37"/>
      <c r="D329" s="18"/>
      <c r="E329" s="33"/>
      <c r="F329" s="84"/>
      <c r="G329" s="99"/>
      <c r="H329" s="28"/>
      <c r="I329" s="28"/>
      <c r="J329" s="33"/>
    </row>
    <row r="330" spans="1:10" s="69" customFormat="1" ht="14.1" customHeight="1" x14ac:dyDescent="0.2">
      <c r="A330" s="42">
        <v>330</v>
      </c>
      <c r="B330" s="22"/>
      <c r="C330" s="22"/>
      <c r="D330" s="18"/>
      <c r="E330" s="92" t="s">
        <v>755</v>
      </c>
      <c r="F330" s="66" t="s">
        <v>756</v>
      </c>
      <c r="G330" s="106"/>
      <c r="H330" s="30"/>
      <c r="I330" s="30"/>
      <c r="J330" s="107"/>
    </row>
    <row r="331" spans="1:10" s="93" customFormat="1" ht="14.1" customHeight="1" x14ac:dyDescent="0.2">
      <c r="A331" s="42">
        <v>331</v>
      </c>
      <c r="B331" s="37">
        <f>B328+1</f>
        <v>260</v>
      </c>
      <c r="C331" s="37">
        <v>260</v>
      </c>
      <c r="D331" s="25" t="s">
        <v>756</v>
      </c>
      <c r="E331" s="108" t="s">
        <v>757</v>
      </c>
      <c r="F331" s="84" t="s">
        <v>758</v>
      </c>
      <c r="G331" s="99" t="s">
        <v>48</v>
      </c>
      <c r="H331" s="28" t="s">
        <v>40</v>
      </c>
      <c r="I331" s="28" t="s">
        <v>2482</v>
      </c>
      <c r="J331" s="33" t="s">
        <v>121</v>
      </c>
    </row>
    <row r="332" spans="1:10" s="93" customFormat="1" ht="14.1" customHeight="1" x14ac:dyDescent="0.2">
      <c r="A332" s="42">
        <v>332</v>
      </c>
      <c r="B332" s="37">
        <f t="shared" ref="B332:B355" si="20">B331+1</f>
        <v>261</v>
      </c>
      <c r="C332" s="37">
        <v>261</v>
      </c>
      <c r="D332" s="25" t="s">
        <v>756</v>
      </c>
      <c r="E332" s="108" t="s">
        <v>759</v>
      </c>
      <c r="F332" s="84" t="s">
        <v>760</v>
      </c>
      <c r="G332" s="99" t="s">
        <v>48</v>
      </c>
      <c r="H332" s="28" t="s">
        <v>6</v>
      </c>
      <c r="I332" s="28"/>
      <c r="J332" s="33" t="s">
        <v>121</v>
      </c>
    </row>
    <row r="333" spans="1:10" s="93" customFormat="1" ht="14.1" customHeight="1" x14ac:dyDescent="0.2">
      <c r="A333" s="42">
        <v>333</v>
      </c>
      <c r="B333" s="37">
        <f t="shared" si="20"/>
        <v>262</v>
      </c>
      <c r="C333" s="37">
        <v>262</v>
      </c>
      <c r="D333" s="25" t="s">
        <v>756</v>
      </c>
      <c r="E333" s="112" t="s">
        <v>761</v>
      </c>
      <c r="F333" s="84" t="s">
        <v>762</v>
      </c>
      <c r="G333" s="99" t="s">
        <v>48</v>
      </c>
      <c r="H333" s="28" t="s">
        <v>69</v>
      </c>
      <c r="I333" s="28" t="s">
        <v>69</v>
      </c>
      <c r="J333" s="33" t="s">
        <v>121</v>
      </c>
    </row>
    <row r="334" spans="1:10" s="93" customFormat="1" ht="14.1" customHeight="1" x14ac:dyDescent="0.2">
      <c r="A334" s="42">
        <v>334</v>
      </c>
      <c r="B334" s="37">
        <f t="shared" si="20"/>
        <v>263</v>
      </c>
      <c r="C334" s="37">
        <v>263</v>
      </c>
      <c r="D334" s="25" t="s">
        <v>756</v>
      </c>
      <c r="E334" s="33" t="s">
        <v>763</v>
      </c>
      <c r="F334" s="84" t="s">
        <v>764</v>
      </c>
      <c r="G334" s="43" t="s">
        <v>16</v>
      </c>
      <c r="H334" s="28" t="s">
        <v>6</v>
      </c>
      <c r="I334" s="28"/>
      <c r="J334" s="71"/>
    </row>
    <row r="335" spans="1:10" s="93" customFormat="1" ht="14.1" customHeight="1" x14ac:dyDescent="0.2">
      <c r="A335" s="42">
        <v>335</v>
      </c>
      <c r="B335" s="37">
        <f t="shared" si="20"/>
        <v>264</v>
      </c>
      <c r="C335" s="37">
        <v>264</v>
      </c>
      <c r="D335" s="25" t="s">
        <v>756</v>
      </c>
      <c r="E335" s="108" t="s">
        <v>765</v>
      </c>
      <c r="F335" s="84" t="s">
        <v>766</v>
      </c>
      <c r="G335" s="99" t="s">
        <v>48</v>
      </c>
      <c r="H335" s="28" t="s">
        <v>6</v>
      </c>
      <c r="I335" s="28"/>
      <c r="J335" s="71"/>
    </row>
    <row r="336" spans="1:10" s="93" customFormat="1" ht="14.1" customHeight="1" x14ac:dyDescent="0.2">
      <c r="A336" s="42">
        <v>336</v>
      </c>
      <c r="B336" s="37">
        <f t="shared" si="20"/>
        <v>265</v>
      </c>
      <c r="C336" s="37">
        <v>265</v>
      </c>
      <c r="D336" s="25" t="s">
        <v>756</v>
      </c>
      <c r="E336" s="33" t="s">
        <v>767</v>
      </c>
      <c r="F336" s="84" t="s">
        <v>768</v>
      </c>
      <c r="G336" s="43" t="s">
        <v>16</v>
      </c>
      <c r="H336" s="28" t="s">
        <v>6</v>
      </c>
      <c r="I336" s="28"/>
      <c r="J336" s="71"/>
    </row>
    <row r="337" spans="1:10" s="93" customFormat="1" ht="14.1" customHeight="1" x14ac:dyDescent="0.2">
      <c r="A337" s="42">
        <v>337</v>
      </c>
      <c r="B337" s="37">
        <f t="shared" si="20"/>
        <v>266</v>
      </c>
      <c r="C337" s="37">
        <v>266</v>
      </c>
      <c r="D337" s="25" t="s">
        <v>756</v>
      </c>
      <c r="E337" s="33" t="s">
        <v>769</v>
      </c>
      <c r="F337" s="84" t="s">
        <v>770</v>
      </c>
      <c r="G337" s="43" t="s">
        <v>16</v>
      </c>
      <c r="H337" s="28" t="s">
        <v>6</v>
      </c>
      <c r="I337" s="28"/>
      <c r="J337" s="25" t="s">
        <v>6</v>
      </c>
    </row>
    <row r="338" spans="1:10" s="93" customFormat="1" ht="14.1" customHeight="1" x14ac:dyDescent="0.2">
      <c r="A338" s="42">
        <v>338</v>
      </c>
      <c r="B338" s="37">
        <f t="shared" si="20"/>
        <v>267</v>
      </c>
      <c r="C338" s="37">
        <v>267</v>
      </c>
      <c r="D338" s="25" t="s">
        <v>756</v>
      </c>
      <c r="E338" s="108" t="s">
        <v>771</v>
      </c>
      <c r="F338" s="84" t="s">
        <v>773</v>
      </c>
      <c r="G338" s="99" t="s">
        <v>48</v>
      </c>
      <c r="H338" s="28" t="s">
        <v>6</v>
      </c>
      <c r="I338" s="28"/>
      <c r="J338" s="25" t="s">
        <v>774</v>
      </c>
    </row>
    <row r="339" spans="1:10" s="93" customFormat="1" ht="14.1" customHeight="1" x14ac:dyDescent="0.2">
      <c r="A339" s="42">
        <v>339</v>
      </c>
      <c r="B339" s="37">
        <f t="shared" si="20"/>
        <v>268</v>
      </c>
      <c r="C339" s="37">
        <v>268</v>
      </c>
      <c r="D339" s="25" t="s">
        <v>756</v>
      </c>
      <c r="E339" s="108" t="s">
        <v>775</v>
      </c>
      <c r="F339" s="84" t="s">
        <v>776</v>
      </c>
      <c r="G339" s="99" t="s">
        <v>48</v>
      </c>
      <c r="H339" s="28" t="s">
        <v>6</v>
      </c>
      <c r="I339" s="28"/>
      <c r="J339" s="25" t="s">
        <v>777</v>
      </c>
    </row>
    <row r="340" spans="1:10" s="93" customFormat="1" ht="14.1" customHeight="1" x14ac:dyDescent="0.2">
      <c r="A340" s="42">
        <v>340</v>
      </c>
      <c r="B340" s="37">
        <f t="shared" si="20"/>
        <v>269</v>
      </c>
      <c r="C340" s="37">
        <v>269</v>
      </c>
      <c r="D340" s="25" t="s">
        <v>756</v>
      </c>
      <c r="E340" s="33" t="s">
        <v>778</v>
      </c>
      <c r="F340" s="84" t="s">
        <v>779</v>
      </c>
      <c r="G340" s="43" t="s">
        <v>43</v>
      </c>
      <c r="H340" s="28" t="s">
        <v>168</v>
      </c>
      <c r="I340" s="28"/>
      <c r="J340" s="33" t="s">
        <v>121</v>
      </c>
    </row>
    <row r="341" spans="1:10" s="80" customFormat="1" ht="14.1" customHeight="1" x14ac:dyDescent="0.2">
      <c r="A341" s="42">
        <v>341</v>
      </c>
      <c r="B341" s="37">
        <f t="shared" si="20"/>
        <v>270</v>
      </c>
      <c r="C341" s="37">
        <v>270</v>
      </c>
      <c r="D341" s="25" t="s">
        <v>756</v>
      </c>
      <c r="E341" s="96" t="s">
        <v>780</v>
      </c>
      <c r="F341" s="78" t="s">
        <v>781</v>
      </c>
      <c r="G341" s="43" t="s">
        <v>19</v>
      </c>
      <c r="H341" s="28" t="s">
        <v>6</v>
      </c>
      <c r="I341" s="28"/>
      <c r="J341" s="25" t="s">
        <v>782</v>
      </c>
    </row>
    <row r="342" spans="1:10" s="93" customFormat="1" ht="14.1" customHeight="1" x14ac:dyDescent="0.2">
      <c r="A342" s="42">
        <v>342</v>
      </c>
      <c r="B342" s="37">
        <f t="shared" si="20"/>
        <v>271</v>
      </c>
      <c r="C342" s="37">
        <v>271</v>
      </c>
      <c r="D342" s="25" t="s">
        <v>756</v>
      </c>
      <c r="E342" s="33" t="s">
        <v>783</v>
      </c>
      <c r="F342" s="84" t="s">
        <v>785</v>
      </c>
      <c r="G342" s="43" t="s">
        <v>16</v>
      </c>
      <c r="H342" s="28" t="s">
        <v>6</v>
      </c>
      <c r="I342" s="28"/>
      <c r="J342" s="25" t="s">
        <v>786</v>
      </c>
    </row>
    <row r="343" spans="1:10" s="93" customFormat="1" ht="14.1" customHeight="1" x14ac:dyDescent="0.2">
      <c r="A343" s="42">
        <v>343</v>
      </c>
      <c r="B343" s="37">
        <f t="shared" si="20"/>
        <v>272</v>
      </c>
      <c r="C343" s="37">
        <v>272</v>
      </c>
      <c r="D343" s="25" t="s">
        <v>756</v>
      </c>
      <c r="E343" s="96" t="s">
        <v>787</v>
      </c>
      <c r="F343" s="78" t="s">
        <v>788</v>
      </c>
      <c r="G343" s="43" t="s">
        <v>19</v>
      </c>
      <c r="H343" s="28" t="s">
        <v>6</v>
      </c>
      <c r="I343" s="28"/>
      <c r="J343" s="32" t="s">
        <v>789</v>
      </c>
    </row>
    <row r="344" spans="1:10" s="93" customFormat="1" ht="14.1" customHeight="1" x14ac:dyDescent="0.2">
      <c r="A344" s="42">
        <v>344</v>
      </c>
      <c r="B344" s="37">
        <f t="shared" si="20"/>
        <v>273</v>
      </c>
      <c r="C344" s="37">
        <v>273</v>
      </c>
      <c r="D344" s="25" t="s">
        <v>756</v>
      </c>
      <c r="E344" s="33" t="s">
        <v>790</v>
      </c>
      <c r="F344" s="84" t="s">
        <v>791</v>
      </c>
      <c r="G344" s="43" t="s">
        <v>16</v>
      </c>
      <c r="H344" s="28" t="s">
        <v>6</v>
      </c>
      <c r="I344" s="28"/>
      <c r="J344" s="33" t="s">
        <v>121</v>
      </c>
    </row>
    <row r="345" spans="1:10" s="93" customFormat="1" ht="14.1" customHeight="1" x14ac:dyDescent="0.2">
      <c r="A345" s="42">
        <v>345</v>
      </c>
      <c r="B345" s="37">
        <f t="shared" si="20"/>
        <v>274</v>
      </c>
      <c r="C345" s="37">
        <v>274</v>
      </c>
      <c r="D345" s="25" t="s">
        <v>756</v>
      </c>
      <c r="E345" s="33" t="s">
        <v>792</v>
      </c>
      <c r="F345" s="84" t="s">
        <v>794</v>
      </c>
      <c r="G345" s="43" t="s">
        <v>16</v>
      </c>
      <c r="H345" s="28" t="s">
        <v>6</v>
      </c>
      <c r="I345" s="28"/>
      <c r="J345" s="33" t="s">
        <v>6</v>
      </c>
    </row>
    <row r="346" spans="1:10" s="93" customFormat="1" ht="14.1" customHeight="1" x14ac:dyDescent="0.2">
      <c r="A346" s="42">
        <v>346</v>
      </c>
      <c r="B346" s="37">
        <f t="shared" si="20"/>
        <v>275</v>
      </c>
      <c r="C346" s="37">
        <v>275</v>
      </c>
      <c r="D346" s="25" t="s">
        <v>756</v>
      </c>
      <c r="E346" s="33" t="s">
        <v>795</v>
      </c>
      <c r="F346" s="84" t="s">
        <v>796</v>
      </c>
      <c r="G346" s="43" t="s">
        <v>2479</v>
      </c>
      <c r="H346" s="28" t="s">
        <v>6</v>
      </c>
      <c r="I346" s="28"/>
      <c r="J346" s="33" t="s">
        <v>121</v>
      </c>
    </row>
    <row r="347" spans="1:10" s="93" customFormat="1" ht="14.1" customHeight="1" x14ac:dyDescent="0.2">
      <c r="A347" s="42">
        <v>347</v>
      </c>
      <c r="B347" s="37">
        <f t="shared" si="20"/>
        <v>276</v>
      </c>
      <c r="C347" s="37">
        <v>276</v>
      </c>
      <c r="D347" s="25" t="s">
        <v>756</v>
      </c>
      <c r="E347" s="33" t="s">
        <v>797</v>
      </c>
      <c r="F347" s="84" t="s">
        <v>798</v>
      </c>
      <c r="G347" s="43" t="s">
        <v>16</v>
      </c>
      <c r="H347" s="28" t="s">
        <v>6</v>
      </c>
      <c r="I347" s="28"/>
      <c r="J347" s="117" t="s">
        <v>121</v>
      </c>
    </row>
    <row r="348" spans="1:10" s="93" customFormat="1" ht="14.1" customHeight="1" x14ac:dyDescent="0.2">
      <c r="A348" s="42">
        <v>348</v>
      </c>
      <c r="B348" s="37">
        <f t="shared" si="20"/>
        <v>277</v>
      </c>
      <c r="C348" s="37">
        <v>277</v>
      </c>
      <c r="D348" s="25" t="s">
        <v>756</v>
      </c>
      <c r="E348" s="33" t="s">
        <v>799</v>
      </c>
      <c r="F348" s="84" t="s">
        <v>801</v>
      </c>
      <c r="G348" s="43" t="s">
        <v>16</v>
      </c>
      <c r="H348" s="28" t="s">
        <v>6</v>
      </c>
      <c r="I348" s="28"/>
      <c r="J348" s="25" t="s">
        <v>802</v>
      </c>
    </row>
    <row r="349" spans="1:10" s="93" customFormat="1" ht="14.1" customHeight="1" x14ac:dyDescent="0.2">
      <c r="A349" s="42">
        <v>349</v>
      </c>
      <c r="B349" s="37">
        <f t="shared" si="20"/>
        <v>278</v>
      </c>
      <c r="C349" s="37">
        <v>278</v>
      </c>
      <c r="D349" s="25" t="s">
        <v>756</v>
      </c>
      <c r="E349" s="108" t="s">
        <v>803</v>
      </c>
      <c r="F349" s="84" t="s">
        <v>805</v>
      </c>
      <c r="G349" s="99" t="s">
        <v>48</v>
      </c>
      <c r="H349" s="28" t="s">
        <v>6</v>
      </c>
      <c r="I349" s="28"/>
      <c r="J349" s="18" t="s">
        <v>806</v>
      </c>
    </row>
    <row r="350" spans="1:10" s="93" customFormat="1" ht="14.1" customHeight="1" x14ac:dyDescent="0.2">
      <c r="A350" s="42">
        <v>350</v>
      </c>
      <c r="B350" s="37">
        <f t="shared" si="20"/>
        <v>279</v>
      </c>
      <c r="C350" s="37">
        <v>279</v>
      </c>
      <c r="D350" s="25" t="s">
        <v>756</v>
      </c>
      <c r="E350" s="33" t="s">
        <v>807</v>
      </c>
      <c r="F350" s="84" t="s">
        <v>808</v>
      </c>
      <c r="G350" s="43" t="s">
        <v>16</v>
      </c>
      <c r="H350" s="28" t="s">
        <v>6</v>
      </c>
      <c r="I350" s="28"/>
      <c r="J350" s="33" t="s">
        <v>809</v>
      </c>
    </row>
    <row r="351" spans="1:10" s="93" customFormat="1" ht="14.1" customHeight="1" x14ac:dyDescent="0.2">
      <c r="A351" s="42">
        <v>351</v>
      </c>
      <c r="B351" s="37">
        <f t="shared" si="20"/>
        <v>280</v>
      </c>
      <c r="C351" s="37">
        <v>280</v>
      </c>
      <c r="D351" s="25" t="s">
        <v>756</v>
      </c>
      <c r="E351" s="33" t="s">
        <v>810</v>
      </c>
      <c r="F351" s="84" t="s">
        <v>811</v>
      </c>
      <c r="G351" s="43" t="s">
        <v>43</v>
      </c>
      <c r="H351" s="28" t="s">
        <v>6</v>
      </c>
      <c r="I351" s="28"/>
      <c r="J351" s="33" t="s">
        <v>121</v>
      </c>
    </row>
    <row r="352" spans="1:10" s="93" customFormat="1" ht="14.1" customHeight="1" x14ac:dyDescent="0.2">
      <c r="A352" s="42">
        <v>352</v>
      </c>
      <c r="B352" s="37">
        <f t="shared" si="20"/>
        <v>281</v>
      </c>
      <c r="C352" s="37">
        <v>281</v>
      </c>
      <c r="D352" s="25" t="s">
        <v>756</v>
      </c>
      <c r="E352" s="108" t="s">
        <v>812</v>
      </c>
      <c r="F352" s="84" t="s">
        <v>814</v>
      </c>
      <c r="G352" s="43" t="s">
        <v>48</v>
      </c>
      <c r="H352" s="28" t="s">
        <v>6</v>
      </c>
      <c r="I352" s="28"/>
      <c r="J352" s="27" t="s">
        <v>815</v>
      </c>
    </row>
    <row r="353" spans="1:10" s="93" customFormat="1" ht="14.1" customHeight="1" x14ac:dyDescent="0.2">
      <c r="A353" s="42">
        <v>353</v>
      </c>
      <c r="B353" s="37">
        <f t="shared" si="20"/>
        <v>282</v>
      </c>
      <c r="C353" s="37">
        <v>282</v>
      </c>
      <c r="D353" s="25" t="s">
        <v>756</v>
      </c>
      <c r="E353" s="97" t="s">
        <v>816</v>
      </c>
      <c r="F353" s="84" t="s">
        <v>817</v>
      </c>
      <c r="G353" s="43" t="s">
        <v>43</v>
      </c>
      <c r="H353" s="28" t="s">
        <v>6</v>
      </c>
      <c r="I353" s="28"/>
      <c r="J353" s="33"/>
    </row>
    <row r="354" spans="1:10" s="93" customFormat="1" ht="14.1" customHeight="1" x14ac:dyDescent="0.2">
      <c r="A354" s="42">
        <v>354</v>
      </c>
      <c r="B354" s="37">
        <f t="shared" si="20"/>
        <v>283</v>
      </c>
      <c r="C354" s="37">
        <v>283</v>
      </c>
      <c r="D354" s="25" t="s">
        <v>756</v>
      </c>
      <c r="E354" s="97" t="s">
        <v>818</v>
      </c>
      <c r="F354" s="84" t="s">
        <v>820</v>
      </c>
      <c r="G354" s="43" t="s">
        <v>43</v>
      </c>
      <c r="H354" s="28" t="s">
        <v>6</v>
      </c>
      <c r="I354" s="28"/>
      <c r="J354" s="25" t="s">
        <v>821</v>
      </c>
    </row>
    <row r="355" spans="1:10" s="93" customFormat="1" ht="14.1" customHeight="1" x14ac:dyDescent="0.2">
      <c r="A355" s="42">
        <v>355</v>
      </c>
      <c r="B355" s="37">
        <f t="shared" si="20"/>
        <v>284</v>
      </c>
      <c r="C355" s="37">
        <v>284</v>
      </c>
      <c r="D355" s="25" t="s">
        <v>756</v>
      </c>
      <c r="E355" s="113" t="s">
        <v>819</v>
      </c>
      <c r="F355" s="31" t="s">
        <v>822</v>
      </c>
      <c r="G355" s="43" t="s">
        <v>43</v>
      </c>
      <c r="H355" s="28" t="s">
        <v>6</v>
      </c>
      <c r="I355" s="28"/>
      <c r="J355" s="33" t="s">
        <v>823</v>
      </c>
    </row>
    <row r="356" spans="1:10" s="93" customFormat="1" ht="14.1" customHeight="1" x14ac:dyDescent="0.2">
      <c r="A356" s="42">
        <v>356</v>
      </c>
      <c r="B356" s="37"/>
      <c r="C356" s="37"/>
      <c r="D356" s="18"/>
      <c r="E356" s="33"/>
      <c r="F356" s="84"/>
      <c r="G356" s="99"/>
      <c r="H356" s="28"/>
      <c r="I356" s="28"/>
      <c r="J356" s="33"/>
    </row>
    <row r="357" spans="1:10" s="69" customFormat="1" ht="14.1" customHeight="1" x14ac:dyDescent="0.2">
      <c r="A357" s="42">
        <v>357</v>
      </c>
      <c r="B357" s="22"/>
      <c r="C357" s="22"/>
      <c r="D357" s="18"/>
      <c r="E357" s="92" t="s">
        <v>824</v>
      </c>
      <c r="F357" s="66" t="s">
        <v>825</v>
      </c>
      <c r="G357" s="106"/>
      <c r="H357" s="30"/>
      <c r="I357" s="30"/>
      <c r="J357" s="107"/>
    </row>
    <row r="358" spans="1:10" s="93" customFormat="1" ht="14.1" customHeight="1" x14ac:dyDescent="0.2">
      <c r="A358" s="42">
        <v>358</v>
      </c>
      <c r="B358" s="37">
        <f>B355+1</f>
        <v>285</v>
      </c>
      <c r="C358" s="37">
        <v>285</v>
      </c>
      <c r="D358" s="25" t="s">
        <v>825</v>
      </c>
      <c r="E358" s="33" t="s">
        <v>826</v>
      </c>
      <c r="F358" s="84" t="s">
        <v>828</v>
      </c>
      <c r="G358" s="43" t="s">
        <v>16</v>
      </c>
      <c r="H358" s="28" t="s">
        <v>6</v>
      </c>
      <c r="I358" s="28"/>
      <c r="J358" s="33" t="s">
        <v>829</v>
      </c>
    </row>
    <row r="359" spans="1:10" s="93" customFormat="1" ht="14.1" customHeight="1" x14ac:dyDescent="0.2">
      <c r="A359" s="42">
        <v>359</v>
      </c>
      <c r="B359" s="37"/>
      <c r="C359" s="37"/>
      <c r="D359" s="18"/>
      <c r="E359" s="33"/>
      <c r="F359" s="84"/>
      <c r="G359" s="99"/>
      <c r="H359" s="28"/>
      <c r="I359" s="28"/>
      <c r="J359" s="33"/>
    </row>
    <row r="360" spans="1:10" s="69" customFormat="1" ht="14.1" customHeight="1" x14ac:dyDescent="0.2">
      <c r="A360" s="42">
        <v>360</v>
      </c>
      <c r="B360" s="22"/>
      <c r="C360" s="22"/>
      <c r="D360" s="68"/>
      <c r="E360" s="66" t="s">
        <v>830</v>
      </c>
      <c r="F360" s="66" t="s">
        <v>831</v>
      </c>
      <c r="G360" s="106"/>
      <c r="H360" s="30"/>
      <c r="I360" s="30"/>
      <c r="J360" s="107"/>
    </row>
    <row r="361" spans="1:10" s="93" customFormat="1" ht="14.1" customHeight="1" x14ac:dyDescent="0.2">
      <c r="A361" s="42">
        <v>361</v>
      </c>
      <c r="B361" s="37">
        <f>B358+1</f>
        <v>286</v>
      </c>
      <c r="C361" s="37">
        <v>286</v>
      </c>
      <c r="D361" s="25" t="s">
        <v>831</v>
      </c>
      <c r="E361" s="108" t="s">
        <v>832</v>
      </c>
      <c r="F361" s="84" t="s">
        <v>834</v>
      </c>
      <c r="G361" s="99" t="s">
        <v>48</v>
      </c>
      <c r="H361" s="28" t="s">
        <v>50</v>
      </c>
      <c r="I361" s="28" t="s">
        <v>153</v>
      </c>
      <c r="J361" s="33" t="s">
        <v>835</v>
      </c>
    </row>
    <row r="362" spans="1:10" s="93" customFormat="1" ht="14.1" customHeight="1" x14ac:dyDescent="0.2">
      <c r="A362" s="42">
        <v>362</v>
      </c>
      <c r="B362" s="37">
        <f t="shared" ref="B362:B384" si="21">B361+1</f>
        <v>287</v>
      </c>
      <c r="C362" s="37">
        <v>287</v>
      </c>
      <c r="D362" s="25" t="s">
        <v>831</v>
      </c>
      <c r="E362" s="108" t="s">
        <v>836</v>
      </c>
      <c r="F362" s="84" t="s">
        <v>838</v>
      </c>
      <c r="G362" s="99" t="s">
        <v>48</v>
      </c>
      <c r="H362" s="28" t="s">
        <v>40</v>
      </c>
      <c r="I362" s="28" t="s">
        <v>153</v>
      </c>
      <c r="J362" s="33" t="s">
        <v>121</v>
      </c>
    </row>
    <row r="363" spans="1:10" s="93" customFormat="1" ht="14.1" customHeight="1" x14ac:dyDescent="0.2">
      <c r="A363" s="42">
        <v>363</v>
      </c>
      <c r="B363" s="37">
        <f t="shared" si="21"/>
        <v>288</v>
      </c>
      <c r="C363" s="37">
        <v>288</v>
      </c>
      <c r="D363" s="25" t="s">
        <v>831</v>
      </c>
      <c r="E363" s="108" t="s">
        <v>839</v>
      </c>
      <c r="F363" s="84" t="s">
        <v>841</v>
      </c>
      <c r="G363" s="99" t="s">
        <v>48</v>
      </c>
      <c r="H363" s="28" t="s">
        <v>6</v>
      </c>
      <c r="I363" s="28"/>
      <c r="J363" s="33" t="s">
        <v>842</v>
      </c>
    </row>
    <row r="364" spans="1:10" s="93" customFormat="1" ht="14.1" customHeight="1" x14ac:dyDescent="0.2">
      <c r="A364" s="42">
        <v>364</v>
      </c>
      <c r="B364" s="37">
        <f t="shared" si="21"/>
        <v>289</v>
      </c>
      <c r="C364" s="37">
        <v>289</v>
      </c>
      <c r="D364" s="25" t="s">
        <v>831</v>
      </c>
      <c r="E364" s="108" t="s">
        <v>843</v>
      </c>
      <c r="F364" s="84" t="s">
        <v>844</v>
      </c>
      <c r="G364" s="99" t="s">
        <v>48</v>
      </c>
      <c r="H364" s="28"/>
      <c r="I364" s="28"/>
      <c r="J364" s="33" t="s">
        <v>845</v>
      </c>
    </row>
    <row r="365" spans="1:10" s="93" customFormat="1" ht="14.1" customHeight="1" x14ac:dyDescent="0.2">
      <c r="A365" s="42">
        <v>365</v>
      </c>
      <c r="B365" s="37">
        <f t="shared" si="21"/>
        <v>290</v>
      </c>
      <c r="C365" s="37">
        <v>290</v>
      </c>
      <c r="D365" s="25" t="s">
        <v>831</v>
      </c>
      <c r="E365" s="108" t="s">
        <v>846</v>
      </c>
      <c r="F365" s="84" t="s">
        <v>847</v>
      </c>
      <c r="G365" s="99" t="s">
        <v>48</v>
      </c>
      <c r="H365" s="28" t="s">
        <v>50</v>
      </c>
      <c r="I365" s="28" t="s">
        <v>50</v>
      </c>
      <c r="J365" s="33" t="s">
        <v>848</v>
      </c>
    </row>
    <row r="366" spans="1:10" s="93" customFormat="1" ht="14.1" customHeight="1" x14ac:dyDescent="0.2">
      <c r="A366" s="42">
        <v>366</v>
      </c>
      <c r="B366" s="37">
        <f t="shared" si="21"/>
        <v>291</v>
      </c>
      <c r="C366" s="37">
        <v>291</v>
      </c>
      <c r="D366" s="25" t="s">
        <v>831</v>
      </c>
      <c r="E366" s="108" t="s">
        <v>849</v>
      </c>
      <c r="F366" s="84" t="s">
        <v>851</v>
      </c>
      <c r="G366" s="99" t="s">
        <v>48</v>
      </c>
      <c r="H366" s="28" t="s">
        <v>40</v>
      </c>
      <c r="I366" s="28"/>
      <c r="J366" s="33" t="s">
        <v>121</v>
      </c>
    </row>
    <row r="367" spans="1:10" s="93" customFormat="1" ht="14.1" customHeight="1" x14ac:dyDescent="0.2">
      <c r="A367" s="42">
        <v>367</v>
      </c>
      <c r="B367" s="37">
        <f t="shared" si="21"/>
        <v>292</v>
      </c>
      <c r="C367" s="37">
        <v>292</v>
      </c>
      <c r="D367" s="25" t="s">
        <v>831</v>
      </c>
      <c r="E367" s="108" t="s">
        <v>853</v>
      </c>
      <c r="F367" s="84" t="s">
        <v>855</v>
      </c>
      <c r="G367" s="99" t="s">
        <v>48</v>
      </c>
      <c r="H367" s="28" t="s">
        <v>40</v>
      </c>
      <c r="I367" s="28" t="s">
        <v>50</v>
      </c>
      <c r="J367" s="33" t="s">
        <v>121</v>
      </c>
    </row>
    <row r="368" spans="1:10" s="93" customFormat="1" ht="14.1" customHeight="1" x14ac:dyDescent="0.2">
      <c r="A368" s="42">
        <v>368</v>
      </c>
      <c r="B368" s="37">
        <f t="shared" si="21"/>
        <v>293</v>
      </c>
      <c r="C368" s="37">
        <v>293</v>
      </c>
      <c r="D368" s="25" t="s">
        <v>831</v>
      </c>
      <c r="E368" s="108" t="s">
        <v>856</v>
      </c>
      <c r="F368" s="84" t="s">
        <v>858</v>
      </c>
      <c r="G368" s="99" t="s">
        <v>48</v>
      </c>
      <c r="H368" s="28" t="s">
        <v>40</v>
      </c>
      <c r="I368" s="28" t="s">
        <v>50</v>
      </c>
      <c r="J368" s="33" t="s">
        <v>121</v>
      </c>
    </row>
    <row r="369" spans="1:10" ht="14.1" customHeight="1" x14ac:dyDescent="0.2">
      <c r="A369" s="42">
        <v>369</v>
      </c>
      <c r="B369" s="37">
        <f t="shared" si="21"/>
        <v>294</v>
      </c>
      <c r="C369" s="37">
        <v>294</v>
      </c>
      <c r="D369" s="25" t="s">
        <v>831</v>
      </c>
      <c r="E369" s="83" t="s">
        <v>859</v>
      </c>
      <c r="F369" s="76" t="s">
        <v>860</v>
      </c>
      <c r="G369" s="44" t="s">
        <v>19</v>
      </c>
      <c r="J369" s="25" t="s">
        <v>861</v>
      </c>
    </row>
    <row r="370" spans="1:10" s="93" customFormat="1" ht="14.1" customHeight="1" x14ac:dyDescent="0.2">
      <c r="A370" s="42">
        <v>370</v>
      </c>
      <c r="B370" s="37">
        <f t="shared" si="21"/>
        <v>295</v>
      </c>
      <c r="C370" s="37">
        <v>295</v>
      </c>
      <c r="D370" s="25" t="s">
        <v>831</v>
      </c>
      <c r="E370" s="33" t="s">
        <v>862</v>
      </c>
      <c r="F370" s="84" t="s">
        <v>864</v>
      </c>
      <c r="G370" s="99" t="s">
        <v>379</v>
      </c>
      <c r="H370" s="28" t="s">
        <v>40</v>
      </c>
      <c r="I370" s="28" t="s">
        <v>50</v>
      </c>
      <c r="J370" s="33" t="s">
        <v>865</v>
      </c>
    </row>
    <row r="371" spans="1:10" s="93" customFormat="1" ht="14.1" customHeight="1" x14ac:dyDescent="0.2">
      <c r="A371" s="42">
        <v>371</v>
      </c>
      <c r="B371" s="37">
        <f t="shared" si="21"/>
        <v>296</v>
      </c>
      <c r="C371" s="37">
        <v>296</v>
      </c>
      <c r="D371" s="25" t="s">
        <v>831</v>
      </c>
      <c r="E371" s="33" t="s">
        <v>866</v>
      </c>
      <c r="F371" s="84" t="s">
        <v>868</v>
      </c>
      <c r="G371" s="43" t="s">
        <v>16</v>
      </c>
      <c r="H371" s="28" t="s">
        <v>40</v>
      </c>
      <c r="I371" s="28" t="s">
        <v>2482</v>
      </c>
      <c r="J371" s="33" t="s">
        <v>121</v>
      </c>
    </row>
    <row r="372" spans="1:10" s="93" customFormat="1" ht="14.1" customHeight="1" x14ac:dyDescent="0.2">
      <c r="A372" s="42">
        <v>372</v>
      </c>
      <c r="B372" s="37">
        <f t="shared" si="21"/>
        <v>297</v>
      </c>
      <c r="C372" s="37">
        <v>297</v>
      </c>
      <c r="D372" s="25" t="s">
        <v>831</v>
      </c>
      <c r="E372" s="108" t="s">
        <v>869</v>
      </c>
      <c r="F372" s="84" t="s">
        <v>870</v>
      </c>
      <c r="G372" s="99" t="s">
        <v>48</v>
      </c>
      <c r="H372" s="28" t="s">
        <v>50</v>
      </c>
      <c r="I372" s="28" t="s">
        <v>153</v>
      </c>
      <c r="J372" s="33" t="s">
        <v>121</v>
      </c>
    </row>
    <row r="373" spans="1:10" s="93" customFormat="1" ht="14.1" customHeight="1" x14ac:dyDescent="0.2">
      <c r="A373" s="42">
        <v>373</v>
      </c>
      <c r="B373" s="37">
        <f t="shared" si="21"/>
        <v>298</v>
      </c>
      <c r="C373" s="37">
        <v>298</v>
      </c>
      <c r="D373" s="25" t="s">
        <v>831</v>
      </c>
      <c r="E373" s="33" t="s">
        <v>871</v>
      </c>
      <c r="F373" s="84" t="s">
        <v>873</v>
      </c>
      <c r="G373" s="43" t="s">
        <v>16</v>
      </c>
      <c r="H373" s="28" t="s">
        <v>6</v>
      </c>
      <c r="I373" s="28"/>
      <c r="J373" s="33" t="s">
        <v>121</v>
      </c>
    </row>
    <row r="374" spans="1:10" s="93" customFormat="1" ht="14.1" customHeight="1" x14ac:dyDescent="0.2">
      <c r="A374" s="42">
        <v>374</v>
      </c>
      <c r="B374" s="37">
        <f t="shared" si="21"/>
        <v>299</v>
      </c>
      <c r="C374" s="37">
        <v>299</v>
      </c>
      <c r="D374" s="25" t="s">
        <v>831</v>
      </c>
      <c r="E374" s="32" t="s">
        <v>874</v>
      </c>
      <c r="F374" s="31" t="s">
        <v>875</v>
      </c>
      <c r="G374" s="43" t="s">
        <v>16</v>
      </c>
      <c r="H374" s="28" t="s">
        <v>6</v>
      </c>
      <c r="I374" s="28"/>
      <c r="J374" s="110" t="s">
        <v>876</v>
      </c>
    </row>
    <row r="375" spans="1:10" s="93" customFormat="1" ht="14.1" customHeight="1" x14ac:dyDescent="0.2">
      <c r="A375" s="42">
        <v>375</v>
      </c>
      <c r="B375" s="37">
        <f t="shared" si="21"/>
        <v>300</v>
      </c>
      <c r="C375" s="37">
        <v>300</v>
      </c>
      <c r="D375" s="25" t="s">
        <v>831</v>
      </c>
      <c r="E375" s="32" t="s">
        <v>877</v>
      </c>
      <c r="F375" s="31" t="s">
        <v>878</v>
      </c>
      <c r="G375" s="43" t="s">
        <v>197</v>
      </c>
      <c r="H375" s="28"/>
      <c r="I375" s="28"/>
      <c r="J375" s="33" t="s">
        <v>879</v>
      </c>
    </row>
    <row r="376" spans="1:10" s="93" customFormat="1" ht="14.1" customHeight="1" x14ac:dyDescent="0.2">
      <c r="A376" s="42">
        <v>376</v>
      </c>
      <c r="B376" s="37">
        <f t="shared" si="21"/>
        <v>301</v>
      </c>
      <c r="C376" s="37">
        <v>301</v>
      </c>
      <c r="D376" s="25" t="s">
        <v>831</v>
      </c>
      <c r="E376" s="32" t="s">
        <v>880</v>
      </c>
      <c r="F376" s="31" t="s">
        <v>881</v>
      </c>
      <c r="G376" s="99" t="s">
        <v>379</v>
      </c>
      <c r="H376" s="28" t="s">
        <v>40</v>
      </c>
      <c r="I376" s="28" t="s">
        <v>50</v>
      </c>
      <c r="J376" s="33" t="s">
        <v>882</v>
      </c>
    </row>
    <row r="377" spans="1:10" s="93" customFormat="1" ht="14.1" customHeight="1" x14ac:dyDescent="0.2">
      <c r="A377" s="42">
        <v>377</v>
      </c>
      <c r="B377" s="37">
        <f t="shared" si="21"/>
        <v>302</v>
      </c>
      <c r="C377" s="37">
        <v>302</v>
      </c>
      <c r="D377" s="25" t="s">
        <v>831</v>
      </c>
      <c r="E377" s="111" t="s">
        <v>883</v>
      </c>
      <c r="F377" s="31" t="s">
        <v>885</v>
      </c>
      <c r="G377" s="99" t="s">
        <v>48</v>
      </c>
      <c r="H377" s="28" t="s">
        <v>6</v>
      </c>
      <c r="I377" s="28"/>
      <c r="J377" s="33" t="s">
        <v>886</v>
      </c>
    </row>
    <row r="378" spans="1:10" s="93" customFormat="1" ht="14.1" customHeight="1" x14ac:dyDescent="0.2">
      <c r="A378" s="42">
        <v>378</v>
      </c>
      <c r="B378" s="37">
        <f t="shared" si="21"/>
        <v>303</v>
      </c>
      <c r="C378" s="37">
        <v>303</v>
      </c>
      <c r="D378" s="25" t="s">
        <v>831</v>
      </c>
      <c r="E378" s="111" t="s">
        <v>887</v>
      </c>
      <c r="F378" s="31" t="s">
        <v>888</v>
      </c>
      <c r="G378" s="99" t="s">
        <v>48</v>
      </c>
      <c r="H378" s="28" t="s">
        <v>40</v>
      </c>
      <c r="I378" s="28" t="s">
        <v>50</v>
      </c>
      <c r="J378" s="33" t="s">
        <v>889</v>
      </c>
    </row>
    <row r="379" spans="1:10" s="93" customFormat="1" ht="14.1" customHeight="1" x14ac:dyDescent="0.2">
      <c r="A379" s="42">
        <v>379</v>
      </c>
      <c r="B379" s="37">
        <f t="shared" si="21"/>
        <v>304</v>
      </c>
      <c r="C379" s="37">
        <v>304</v>
      </c>
      <c r="D379" s="25" t="s">
        <v>831</v>
      </c>
      <c r="E379" s="111" t="s">
        <v>890</v>
      </c>
      <c r="F379" s="31" t="s">
        <v>891</v>
      </c>
      <c r="G379" s="99" t="s">
        <v>48</v>
      </c>
      <c r="H379" s="28" t="s">
        <v>50</v>
      </c>
      <c r="I379" s="28" t="s">
        <v>50</v>
      </c>
      <c r="J379" s="33" t="s">
        <v>892</v>
      </c>
    </row>
    <row r="380" spans="1:10" s="93" customFormat="1" ht="14.1" customHeight="1" x14ac:dyDescent="0.2">
      <c r="A380" s="42">
        <v>380</v>
      </c>
      <c r="B380" s="37">
        <f t="shared" si="21"/>
        <v>305</v>
      </c>
      <c r="C380" s="37">
        <v>305</v>
      </c>
      <c r="D380" s="25" t="s">
        <v>831</v>
      </c>
      <c r="E380" s="111" t="s">
        <v>893</v>
      </c>
      <c r="F380" s="31" t="s">
        <v>894</v>
      </c>
      <c r="G380" s="99" t="s">
        <v>48</v>
      </c>
      <c r="H380" s="28" t="s">
        <v>153</v>
      </c>
      <c r="I380" s="28" t="s">
        <v>153</v>
      </c>
      <c r="J380" s="33" t="s">
        <v>896</v>
      </c>
    </row>
    <row r="381" spans="1:10" s="93" customFormat="1" ht="14.1" customHeight="1" x14ac:dyDescent="0.2">
      <c r="A381" s="42">
        <v>381</v>
      </c>
      <c r="B381" s="37">
        <f t="shared" si="21"/>
        <v>306</v>
      </c>
      <c r="C381" s="37">
        <v>306</v>
      </c>
      <c r="D381" s="25" t="s">
        <v>831</v>
      </c>
      <c r="E381" s="121" t="s">
        <v>897</v>
      </c>
      <c r="F381" s="116" t="s">
        <v>898</v>
      </c>
      <c r="G381" s="99" t="s">
        <v>48</v>
      </c>
      <c r="H381" s="28" t="s">
        <v>153</v>
      </c>
      <c r="I381" s="28" t="s">
        <v>153</v>
      </c>
      <c r="J381" s="25" t="s">
        <v>900</v>
      </c>
    </row>
    <row r="382" spans="1:10" s="93" customFormat="1" ht="14.1" customHeight="1" x14ac:dyDescent="0.2">
      <c r="A382" s="42">
        <v>382</v>
      </c>
      <c r="B382" s="37">
        <f t="shared" si="21"/>
        <v>307</v>
      </c>
      <c r="C382" s="37">
        <v>307</v>
      </c>
      <c r="D382" s="25" t="s">
        <v>831</v>
      </c>
      <c r="E382" s="121" t="s">
        <v>901</v>
      </c>
      <c r="F382" s="116" t="s">
        <v>902</v>
      </c>
      <c r="G382" s="99" t="s">
        <v>48</v>
      </c>
      <c r="H382" s="28" t="s">
        <v>153</v>
      </c>
      <c r="I382" s="28" t="s">
        <v>153</v>
      </c>
      <c r="J382" s="25" t="s">
        <v>900</v>
      </c>
    </row>
    <row r="383" spans="1:10" s="93" customFormat="1" ht="14.1" customHeight="1" x14ac:dyDescent="0.2">
      <c r="A383" s="42">
        <v>383</v>
      </c>
      <c r="B383" s="37">
        <f t="shared" si="21"/>
        <v>308</v>
      </c>
      <c r="C383" s="37">
        <v>308</v>
      </c>
      <c r="D383" s="25" t="s">
        <v>831</v>
      </c>
      <c r="E383" s="111" t="s">
        <v>904</v>
      </c>
      <c r="F383" s="31" t="s">
        <v>905</v>
      </c>
      <c r="G383" s="99" t="s">
        <v>48</v>
      </c>
      <c r="H383" s="28" t="s">
        <v>50</v>
      </c>
      <c r="I383" s="28" t="s">
        <v>50</v>
      </c>
      <c r="J383" s="33" t="s">
        <v>907</v>
      </c>
    </row>
    <row r="384" spans="1:10" s="93" customFormat="1" ht="14.1" customHeight="1" x14ac:dyDescent="0.2">
      <c r="A384" s="42">
        <v>384</v>
      </c>
      <c r="B384" s="37">
        <f t="shared" si="21"/>
        <v>309</v>
      </c>
      <c r="C384" s="37">
        <v>309</v>
      </c>
      <c r="D384" s="25" t="s">
        <v>831</v>
      </c>
      <c r="E384" s="97" t="s">
        <v>908</v>
      </c>
      <c r="F384" s="84" t="s">
        <v>909</v>
      </c>
      <c r="G384" s="43" t="s">
        <v>19</v>
      </c>
      <c r="H384" s="28"/>
      <c r="I384" s="28"/>
      <c r="J384" s="33" t="s">
        <v>121</v>
      </c>
    </row>
    <row r="385" spans="1:10" s="93" customFormat="1" ht="14.1" customHeight="1" x14ac:dyDescent="0.2">
      <c r="A385" s="42">
        <v>385</v>
      </c>
      <c r="B385" s="37"/>
      <c r="C385" s="37"/>
      <c r="D385" s="18"/>
      <c r="E385" s="33"/>
      <c r="F385" s="84"/>
      <c r="G385" s="99"/>
      <c r="H385" s="28"/>
      <c r="I385" s="28"/>
      <c r="J385" s="33"/>
    </row>
    <row r="386" spans="1:10" s="69" customFormat="1" ht="14.1" customHeight="1" x14ac:dyDescent="0.2">
      <c r="A386" s="42">
        <v>386</v>
      </c>
      <c r="B386" s="22"/>
      <c r="C386" s="22"/>
      <c r="D386" s="18"/>
      <c r="E386" s="66" t="s">
        <v>910</v>
      </c>
      <c r="F386" s="66" t="s">
        <v>911</v>
      </c>
      <c r="G386" s="106"/>
      <c r="H386" s="30"/>
      <c r="I386" s="30"/>
      <c r="J386" s="107"/>
    </row>
    <row r="387" spans="1:10" s="93" customFormat="1" ht="14.1" customHeight="1" x14ac:dyDescent="0.2">
      <c r="A387" s="42">
        <v>387</v>
      </c>
      <c r="B387" s="37">
        <f>B384+1</f>
        <v>310</v>
      </c>
      <c r="C387" s="37">
        <v>310</v>
      </c>
      <c r="D387" s="25" t="s">
        <v>911</v>
      </c>
      <c r="E387" s="108" t="s">
        <v>912</v>
      </c>
      <c r="F387" s="84" t="s">
        <v>913</v>
      </c>
      <c r="G387" s="99" t="s">
        <v>48</v>
      </c>
      <c r="H387" s="28" t="s">
        <v>6</v>
      </c>
      <c r="I387" s="28"/>
      <c r="J387" s="33" t="s">
        <v>121</v>
      </c>
    </row>
    <row r="388" spans="1:10" s="93" customFormat="1" ht="14.1" customHeight="1" x14ac:dyDescent="0.2">
      <c r="A388" s="42">
        <v>388</v>
      </c>
      <c r="B388" s="37">
        <f t="shared" ref="B388" si="22">B387+1</f>
        <v>311</v>
      </c>
      <c r="C388" s="37">
        <v>311</v>
      </c>
      <c r="D388" s="25" t="s">
        <v>911</v>
      </c>
      <c r="E388" s="108" t="s">
        <v>914</v>
      </c>
      <c r="F388" s="84" t="s">
        <v>916</v>
      </c>
      <c r="G388" s="99" t="s">
        <v>48</v>
      </c>
      <c r="H388" s="28" t="s">
        <v>379</v>
      </c>
      <c r="I388" s="28" t="s">
        <v>50</v>
      </c>
      <c r="J388" s="33" t="s">
        <v>918</v>
      </c>
    </row>
    <row r="389" spans="1:10" s="93" customFormat="1" ht="14.1" customHeight="1" x14ac:dyDescent="0.2">
      <c r="A389" s="42">
        <v>389</v>
      </c>
      <c r="B389" s="37"/>
      <c r="C389" s="37"/>
      <c r="D389" s="18"/>
      <c r="E389" s="33"/>
      <c r="F389" s="84"/>
      <c r="G389" s="99"/>
      <c r="H389" s="28"/>
      <c r="I389" s="28"/>
      <c r="J389" s="33"/>
    </row>
    <row r="390" spans="1:10" s="69" customFormat="1" ht="14.1" customHeight="1" x14ac:dyDescent="0.2">
      <c r="A390" s="42">
        <v>390</v>
      </c>
      <c r="B390" s="22"/>
      <c r="C390" s="22"/>
      <c r="D390" s="18"/>
      <c r="E390" s="66" t="s">
        <v>919</v>
      </c>
      <c r="F390" s="66" t="s">
        <v>920</v>
      </c>
      <c r="G390" s="106"/>
      <c r="H390" s="30"/>
      <c r="I390" s="30"/>
      <c r="J390" s="107"/>
    </row>
    <row r="391" spans="1:10" s="93" customFormat="1" ht="14.1" customHeight="1" x14ac:dyDescent="0.2">
      <c r="A391" s="42">
        <v>391</v>
      </c>
      <c r="B391" s="37">
        <f>B388+1</f>
        <v>312</v>
      </c>
      <c r="C391" s="37">
        <v>312</v>
      </c>
      <c r="D391" s="25" t="s">
        <v>920</v>
      </c>
      <c r="E391" s="33" t="s">
        <v>921</v>
      </c>
      <c r="F391" s="84" t="s">
        <v>922</v>
      </c>
      <c r="G391" s="43" t="s">
        <v>16</v>
      </c>
      <c r="H391" s="28" t="s">
        <v>6</v>
      </c>
      <c r="I391" s="28"/>
      <c r="J391" s="27" t="s">
        <v>923</v>
      </c>
    </row>
    <row r="392" spans="1:10" s="93" customFormat="1" ht="14.1" customHeight="1" x14ac:dyDescent="0.2">
      <c r="A392" s="42">
        <v>392</v>
      </c>
      <c r="B392" s="37">
        <f t="shared" ref="B392:B395" si="23">B391+1</f>
        <v>313</v>
      </c>
      <c r="C392" s="37">
        <v>313</v>
      </c>
      <c r="D392" s="25" t="s">
        <v>920</v>
      </c>
      <c r="E392" s="97" t="s">
        <v>924</v>
      </c>
      <c r="F392" s="84" t="s">
        <v>925</v>
      </c>
      <c r="G392" s="43" t="s">
        <v>43</v>
      </c>
      <c r="H392" s="28" t="s">
        <v>6</v>
      </c>
      <c r="I392" s="28"/>
      <c r="J392" s="25" t="s">
        <v>926</v>
      </c>
    </row>
    <row r="393" spans="1:10" s="93" customFormat="1" ht="14.1" customHeight="1" x14ac:dyDescent="0.2">
      <c r="A393" s="42">
        <v>393</v>
      </c>
      <c r="B393" s="37">
        <f t="shared" si="23"/>
        <v>314</v>
      </c>
      <c r="C393" s="37">
        <v>314</v>
      </c>
      <c r="D393" s="25" t="s">
        <v>920</v>
      </c>
      <c r="E393" s="33" t="s">
        <v>927</v>
      </c>
      <c r="F393" s="84" t="s">
        <v>928</v>
      </c>
      <c r="G393" s="43" t="s">
        <v>16</v>
      </c>
      <c r="H393" s="28" t="s">
        <v>6</v>
      </c>
      <c r="I393" s="28"/>
      <c r="J393" s="33"/>
    </row>
    <row r="394" spans="1:10" s="93" customFormat="1" ht="14.1" customHeight="1" x14ac:dyDescent="0.2">
      <c r="A394" s="42">
        <v>394</v>
      </c>
      <c r="B394" s="37">
        <f t="shared" si="23"/>
        <v>315</v>
      </c>
      <c r="C394" s="37">
        <v>315</v>
      </c>
      <c r="D394" s="25" t="s">
        <v>920</v>
      </c>
      <c r="E394" s="108" t="s">
        <v>929</v>
      </c>
      <c r="F394" s="84" t="s">
        <v>930</v>
      </c>
      <c r="G394" s="99" t="s">
        <v>48</v>
      </c>
      <c r="H394" s="28" t="s">
        <v>6</v>
      </c>
      <c r="I394" s="28"/>
      <c r="J394" s="33" t="s">
        <v>121</v>
      </c>
    </row>
    <row r="395" spans="1:10" s="93" customFormat="1" ht="14.1" customHeight="1" x14ac:dyDescent="0.2">
      <c r="A395" s="42">
        <v>395</v>
      </c>
      <c r="B395" s="37">
        <f t="shared" si="23"/>
        <v>316</v>
      </c>
      <c r="C395" s="37">
        <v>316</v>
      </c>
      <c r="D395" s="25" t="s">
        <v>920</v>
      </c>
      <c r="E395" s="33" t="s">
        <v>931</v>
      </c>
      <c r="F395" s="84" t="s">
        <v>932</v>
      </c>
      <c r="G395" s="43" t="s">
        <v>16</v>
      </c>
      <c r="H395" s="28" t="s">
        <v>6</v>
      </c>
      <c r="I395" s="28"/>
      <c r="J395" s="33" t="s">
        <v>121</v>
      </c>
    </row>
    <row r="396" spans="1:10" s="93" customFormat="1" ht="14.1" customHeight="1" x14ac:dyDescent="0.2">
      <c r="A396" s="42">
        <v>396</v>
      </c>
      <c r="B396" s="37"/>
      <c r="C396" s="37"/>
      <c r="D396" s="18"/>
      <c r="E396" s="33"/>
      <c r="F396" s="84"/>
      <c r="G396" s="99"/>
      <c r="H396" s="28"/>
      <c r="I396" s="28"/>
      <c r="J396" s="33"/>
    </row>
    <row r="397" spans="1:10" s="69" customFormat="1" ht="14.1" customHeight="1" x14ac:dyDescent="0.2">
      <c r="A397" s="42">
        <v>397</v>
      </c>
      <c r="B397" s="22"/>
      <c r="C397" s="22"/>
      <c r="D397" s="18"/>
      <c r="E397" s="66" t="s">
        <v>933</v>
      </c>
      <c r="F397" s="66" t="s">
        <v>934</v>
      </c>
      <c r="G397" s="106"/>
      <c r="H397" s="30"/>
      <c r="I397" s="30"/>
      <c r="J397" s="107"/>
    </row>
    <row r="398" spans="1:10" s="93" customFormat="1" ht="14.1" customHeight="1" x14ac:dyDescent="0.2">
      <c r="A398" s="42">
        <v>398</v>
      </c>
      <c r="B398" s="37">
        <f>B395+1</f>
        <v>317</v>
      </c>
      <c r="C398" s="37">
        <v>317</v>
      </c>
      <c r="D398" s="25" t="s">
        <v>934</v>
      </c>
      <c r="E398" s="97" t="s">
        <v>935</v>
      </c>
      <c r="F398" s="84" t="s">
        <v>936</v>
      </c>
      <c r="G398" s="43" t="s">
        <v>16</v>
      </c>
      <c r="H398" s="28" t="s">
        <v>6</v>
      </c>
      <c r="I398" s="28"/>
      <c r="J398" s="33" t="s">
        <v>121</v>
      </c>
    </row>
    <row r="399" spans="1:10" s="93" customFormat="1" ht="14.1" customHeight="1" x14ac:dyDescent="0.2">
      <c r="A399" s="42">
        <v>399</v>
      </c>
      <c r="B399" s="37">
        <f t="shared" ref="B399" si="24">B398+1</f>
        <v>318</v>
      </c>
      <c r="C399" s="37">
        <v>318</v>
      </c>
      <c r="D399" s="25" t="s">
        <v>934</v>
      </c>
      <c r="E399" s="33" t="s">
        <v>937</v>
      </c>
      <c r="F399" s="84" t="s">
        <v>938</v>
      </c>
      <c r="G399" s="43" t="s">
        <v>16</v>
      </c>
      <c r="H399" s="28" t="s">
        <v>6</v>
      </c>
      <c r="I399" s="28"/>
      <c r="J399" s="33" t="s">
        <v>121</v>
      </c>
    </row>
    <row r="400" spans="1:10" s="93" customFormat="1" ht="14.1" customHeight="1" x14ac:dyDescent="0.2">
      <c r="A400" s="42">
        <v>400</v>
      </c>
      <c r="B400" s="37"/>
      <c r="C400" s="37"/>
      <c r="D400" s="18"/>
      <c r="E400" s="33"/>
      <c r="F400" s="84"/>
      <c r="G400" s="99"/>
      <c r="H400" s="28"/>
      <c r="I400" s="28"/>
      <c r="J400" s="33"/>
    </row>
    <row r="401" spans="1:10" s="69" customFormat="1" ht="14.1" customHeight="1" x14ac:dyDescent="0.2">
      <c r="A401" s="42">
        <v>401</v>
      </c>
      <c r="B401" s="22"/>
      <c r="C401" s="22"/>
      <c r="D401" s="25" t="s">
        <v>6</v>
      </c>
      <c r="E401" s="66" t="s">
        <v>939</v>
      </c>
      <c r="F401" s="66" t="s">
        <v>940</v>
      </c>
      <c r="G401" s="106"/>
      <c r="H401" s="30"/>
      <c r="I401" s="30"/>
      <c r="J401" s="107"/>
    </row>
    <row r="402" spans="1:10" s="93" customFormat="1" ht="14.1" customHeight="1" x14ac:dyDescent="0.2">
      <c r="A402" s="42">
        <v>402</v>
      </c>
      <c r="B402" s="37">
        <f>B399+1</f>
        <v>319</v>
      </c>
      <c r="C402" s="37">
        <v>319</v>
      </c>
      <c r="D402" s="25" t="s">
        <v>940</v>
      </c>
      <c r="E402" s="108" t="s">
        <v>2131</v>
      </c>
      <c r="F402" s="84" t="s">
        <v>2130</v>
      </c>
      <c r="G402" s="43" t="s">
        <v>48</v>
      </c>
      <c r="H402" s="28" t="s">
        <v>379</v>
      </c>
      <c r="I402" s="28"/>
      <c r="J402" s="33" t="s">
        <v>2509</v>
      </c>
    </row>
    <row r="403" spans="1:10" s="93" customFormat="1" ht="14.1" customHeight="1" x14ac:dyDescent="0.2">
      <c r="A403" s="42">
        <v>403</v>
      </c>
      <c r="B403" s="37">
        <f t="shared" ref="B403:B417" si="25">B402+1</f>
        <v>320</v>
      </c>
      <c r="C403" s="37">
        <v>320</v>
      </c>
      <c r="D403" s="25" t="s">
        <v>940</v>
      </c>
      <c r="E403" s="108" t="s">
        <v>2128</v>
      </c>
      <c r="F403" s="84" t="s">
        <v>2129</v>
      </c>
      <c r="G403" s="43" t="s">
        <v>48</v>
      </c>
      <c r="H403" s="28" t="s">
        <v>379</v>
      </c>
      <c r="I403" s="28"/>
      <c r="J403" s="33" t="s">
        <v>2509</v>
      </c>
    </row>
    <row r="404" spans="1:10" s="93" customFormat="1" ht="14.1" customHeight="1" x14ac:dyDescent="0.2">
      <c r="A404" s="42">
        <v>404</v>
      </c>
      <c r="B404" s="37">
        <f t="shared" si="25"/>
        <v>321</v>
      </c>
      <c r="C404" s="37">
        <v>321</v>
      </c>
      <c r="D404" s="25" t="s">
        <v>940</v>
      </c>
      <c r="E404" s="108" t="s">
        <v>942</v>
      </c>
      <c r="F404" s="84" t="s">
        <v>943</v>
      </c>
      <c r="G404" s="99" t="s">
        <v>48</v>
      </c>
      <c r="H404" s="28" t="s">
        <v>6</v>
      </c>
      <c r="I404" s="28"/>
      <c r="J404" s="33" t="s">
        <v>121</v>
      </c>
    </row>
    <row r="405" spans="1:10" s="93" customFormat="1" ht="14.1" customHeight="1" x14ac:dyDescent="0.2">
      <c r="A405" s="42">
        <v>405</v>
      </c>
      <c r="B405" s="37">
        <f t="shared" si="25"/>
        <v>322</v>
      </c>
      <c r="C405" s="37">
        <v>322</v>
      </c>
      <c r="D405" s="25" t="s">
        <v>940</v>
      </c>
      <c r="E405" s="108" t="s">
        <v>944</v>
      </c>
      <c r="F405" s="84" t="s">
        <v>945</v>
      </c>
      <c r="G405" s="99" t="s">
        <v>48</v>
      </c>
      <c r="H405" s="28" t="s">
        <v>6</v>
      </c>
      <c r="I405" s="28"/>
      <c r="J405" s="33" t="s">
        <v>946</v>
      </c>
    </row>
    <row r="406" spans="1:10" s="93" customFormat="1" ht="14.1" customHeight="1" x14ac:dyDescent="0.2">
      <c r="A406" s="42">
        <v>406</v>
      </c>
      <c r="B406" s="37">
        <f t="shared" si="25"/>
        <v>323</v>
      </c>
      <c r="C406" s="37">
        <v>323</v>
      </c>
      <c r="D406" s="25" t="s">
        <v>940</v>
      </c>
      <c r="E406" s="112" t="s">
        <v>947</v>
      </c>
      <c r="F406" s="84" t="s">
        <v>948</v>
      </c>
      <c r="G406" s="99" t="s">
        <v>48</v>
      </c>
      <c r="H406" s="28" t="s">
        <v>359</v>
      </c>
      <c r="I406" s="28"/>
      <c r="J406" s="33" t="s">
        <v>949</v>
      </c>
    </row>
    <row r="407" spans="1:10" s="93" customFormat="1" ht="14.1" customHeight="1" x14ac:dyDescent="0.2">
      <c r="A407" s="42">
        <v>407</v>
      </c>
      <c r="B407" s="37">
        <f t="shared" si="25"/>
        <v>324</v>
      </c>
      <c r="C407" s="37">
        <v>324</v>
      </c>
      <c r="D407" s="25" t="s">
        <v>940</v>
      </c>
      <c r="E407" s="97" t="s">
        <v>950</v>
      </c>
      <c r="F407" s="84" t="s">
        <v>951</v>
      </c>
      <c r="G407" s="43" t="s">
        <v>726</v>
      </c>
      <c r="H407" s="28" t="s">
        <v>6</v>
      </c>
      <c r="I407" s="28"/>
      <c r="J407" s="33" t="s">
        <v>952</v>
      </c>
    </row>
    <row r="408" spans="1:10" s="93" customFormat="1" ht="14.1" customHeight="1" x14ac:dyDescent="0.2">
      <c r="A408" s="42">
        <v>408</v>
      </c>
      <c r="B408" s="37">
        <f t="shared" si="25"/>
        <v>325</v>
      </c>
      <c r="C408" s="37">
        <v>325</v>
      </c>
      <c r="D408" s="25" t="s">
        <v>940</v>
      </c>
      <c r="E408" s="111" t="s">
        <v>953</v>
      </c>
      <c r="F408" s="31" t="s">
        <v>955</v>
      </c>
      <c r="G408" s="43" t="s">
        <v>48</v>
      </c>
      <c r="H408" s="28" t="s">
        <v>379</v>
      </c>
      <c r="I408" s="28"/>
      <c r="J408" s="33" t="s">
        <v>956</v>
      </c>
    </row>
    <row r="409" spans="1:10" s="93" customFormat="1" ht="14.1" customHeight="1" x14ac:dyDescent="0.2">
      <c r="A409" s="42">
        <v>409</v>
      </c>
      <c r="B409" s="37">
        <f t="shared" si="25"/>
        <v>326</v>
      </c>
      <c r="C409" s="37">
        <v>326</v>
      </c>
      <c r="D409" s="25" t="s">
        <v>940</v>
      </c>
      <c r="E409" s="97" t="s">
        <v>957</v>
      </c>
      <c r="F409" s="84" t="s">
        <v>958</v>
      </c>
      <c r="G409" s="43" t="s">
        <v>726</v>
      </c>
      <c r="H409" s="28" t="s">
        <v>6</v>
      </c>
      <c r="I409" s="28"/>
      <c r="J409" s="33" t="s">
        <v>959</v>
      </c>
    </row>
    <row r="410" spans="1:10" s="93" customFormat="1" ht="14.1" customHeight="1" x14ac:dyDescent="0.2">
      <c r="A410" s="42">
        <v>410</v>
      </c>
      <c r="B410" s="37">
        <f t="shared" si="25"/>
        <v>327</v>
      </c>
      <c r="C410" s="37">
        <v>327</v>
      </c>
      <c r="D410" s="25" t="s">
        <v>940</v>
      </c>
      <c r="E410" s="33" t="s">
        <v>960</v>
      </c>
      <c r="F410" s="84" t="s">
        <v>962</v>
      </c>
      <c r="G410" s="43" t="s">
        <v>16</v>
      </c>
      <c r="H410" s="28"/>
      <c r="I410" s="28"/>
      <c r="J410" s="33" t="s">
        <v>963</v>
      </c>
    </row>
    <row r="411" spans="1:10" s="93" customFormat="1" ht="14.1" customHeight="1" x14ac:dyDescent="0.2">
      <c r="A411" s="42">
        <v>411</v>
      </c>
      <c r="B411" s="37">
        <f t="shared" si="25"/>
        <v>328</v>
      </c>
      <c r="C411" s="37">
        <v>328</v>
      </c>
      <c r="D411" s="25" t="s">
        <v>940</v>
      </c>
      <c r="E411" s="108" t="s">
        <v>964</v>
      </c>
      <c r="F411" s="84" t="s">
        <v>966</v>
      </c>
      <c r="G411" s="99" t="s">
        <v>48</v>
      </c>
      <c r="H411" s="28" t="s">
        <v>40</v>
      </c>
      <c r="I411" s="28" t="s">
        <v>50</v>
      </c>
      <c r="J411" s="33" t="s">
        <v>121</v>
      </c>
    </row>
    <row r="412" spans="1:10" s="93" customFormat="1" ht="14.1" customHeight="1" x14ac:dyDescent="0.2">
      <c r="A412" s="42">
        <v>412</v>
      </c>
      <c r="B412" s="37">
        <f t="shared" si="25"/>
        <v>329</v>
      </c>
      <c r="C412" s="37">
        <v>329</v>
      </c>
      <c r="D412" s="25" t="s">
        <v>940</v>
      </c>
      <c r="E412" s="96" t="s">
        <v>967</v>
      </c>
      <c r="F412" s="78" t="s">
        <v>968</v>
      </c>
      <c r="G412" s="43" t="s">
        <v>19</v>
      </c>
      <c r="H412" s="28" t="s">
        <v>121</v>
      </c>
      <c r="I412" s="28"/>
      <c r="J412" s="25" t="s">
        <v>969</v>
      </c>
    </row>
    <row r="413" spans="1:10" s="93" customFormat="1" ht="14.1" customHeight="1" x14ac:dyDescent="0.2">
      <c r="A413" s="42">
        <v>413</v>
      </c>
      <c r="B413" s="37">
        <f t="shared" si="25"/>
        <v>330</v>
      </c>
      <c r="C413" s="37">
        <v>330</v>
      </c>
      <c r="D413" s="25" t="s">
        <v>940</v>
      </c>
      <c r="E413" s="33" t="s">
        <v>970</v>
      </c>
      <c r="F413" s="84" t="s">
        <v>971</v>
      </c>
      <c r="G413" s="43" t="s">
        <v>16</v>
      </c>
      <c r="H413" s="28" t="s">
        <v>6</v>
      </c>
      <c r="I413" s="28"/>
      <c r="J413" s="33" t="s">
        <v>121</v>
      </c>
    </row>
    <row r="414" spans="1:10" s="93" customFormat="1" ht="14.1" customHeight="1" x14ac:dyDescent="0.2">
      <c r="A414" s="42">
        <v>414</v>
      </c>
      <c r="B414" s="37">
        <f t="shared" si="25"/>
        <v>331</v>
      </c>
      <c r="C414" s="37">
        <v>331</v>
      </c>
      <c r="D414" s="25" t="s">
        <v>940</v>
      </c>
      <c r="E414" s="33" t="s">
        <v>972</v>
      </c>
      <c r="F414" s="84" t="s">
        <v>973</v>
      </c>
      <c r="G414" s="43" t="s">
        <v>16</v>
      </c>
      <c r="H414" s="28" t="s">
        <v>6</v>
      </c>
      <c r="I414" s="28"/>
      <c r="J414" s="33"/>
    </row>
    <row r="415" spans="1:10" s="93" customFormat="1" ht="14.1" customHeight="1" x14ac:dyDescent="0.2">
      <c r="A415" s="42">
        <v>415</v>
      </c>
      <c r="B415" s="37">
        <f t="shared" si="25"/>
        <v>332</v>
      </c>
      <c r="C415" s="37">
        <v>332</v>
      </c>
      <c r="D415" s="25" t="s">
        <v>940</v>
      </c>
      <c r="E415" s="33" t="s">
        <v>974</v>
      </c>
      <c r="F415" s="84" t="s">
        <v>976</v>
      </c>
      <c r="G415" s="43" t="s">
        <v>16</v>
      </c>
      <c r="H415" s="28" t="s">
        <v>6</v>
      </c>
      <c r="I415" s="28"/>
      <c r="J415" s="33" t="s">
        <v>121</v>
      </c>
    </row>
    <row r="416" spans="1:10" s="93" customFormat="1" ht="14.1" customHeight="1" x14ac:dyDescent="0.2">
      <c r="A416" s="42">
        <v>416</v>
      </c>
      <c r="B416" s="37">
        <f t="shared" si="25"/>
        <v>333</v>
      </c>
      <c r="C416" s="37">
        <v>333</v>
      </c>
      <c r="D416" s="25" t="s">
        <v>940</v>
      </c>
      <c r="E416" s="33" t="s">
        <v>977</v>
      </c>
      <c r="F416" s="84" t="s">
        <v>979</v>
      </c>
      <c r="G416" s="43" t="s">
        <v>2479</v>
      </c>
      <c r="H416" s="28" t="s">
        <v>6</v>
      </c>
      <c r="I416" s="28"/>
      <c r="J416" s="33" t="s">
        <v>6</v>
      </c>
    </row>
    <row r="417" spans="1:10" s="93" customFormat="1" ht="14.1" customHeight="1" x14ac:dyDescent="0.2">
      <c r="A417" s="42">
        <v>417</v>
      </c>
      <c r="B417" s="37">
        <f t="shared" si="25"/>
        <v>334</v>
      </c>
      <c r="C417" s="37">
        <v>334</v>
      </c>
      <c r="D417" s="25" t="s">
        <v>940</v>
      </c>
      <c r="E417" s="33" t="s">
        <v>980</v>
      </c>
      <c r="F417" s="84" t="s">
        <v>981</v>
      </c>
      <c r="G417" s="43" t="s">
        <v>16</v>
      </c>
      <c r="H417" s="28" t="s">
        <v>6</v>
      </c>
      <c r="I417" s="28"/>
      <c r="J417" s="33" t="s">
        <v>982</v>
      </c>
    </row>
    <row r="418" spans="1:10" s="93" customFormat="1" ht="14.1" customHeight="1" x14ac:dyDescent="0.2">
      <c r="A418" s="42">
        <v>418</v>
      </c>
      <c r="B418" s="37"/>
      <c r="C418" s="37"/>
      <c r="D418" s="18"/>
      <c r="E418" s="33"/>
      <c r="F418" s="84"/>
      <c r="G418" s="99"/>
      <c r="H418" s="28"/>
      <c r="I418" s="28"/>
      <c r="J418" s="33"/>
    </row>
    <row r="419" spans="1:10" s="69" customFormat="1" ht="14.1" customHeight="1" x14ac:dyDescent="0.2">
      <c r="A419" s="42">
        <v>419</v>
      </c>
      <c r="B419" s="22"/>
      <c r="C419" s="22"/>
      <c r="D419" s="18"/>
      <c r="E419" s="66" t="s">
        <v>983</v>
      </c>
      <c r="F419" s="66" t="s">
        <v>984</v>
      </c>
      <c r="G419" s="106"/>
      <c r="H419" s="30"/>
      <c r="I419" s="30"/>
      <c r="J419" s="107"/>
    </row>
    <row r="420" spans="1:10" s="93" customFormat="1" ht="14.1" customHeight="1" x14ac:dyDescent="0.2">
      <c r="A420" s="42">
        <v>420</v>
      </c>
      <c r="B420" s="37">
        <f>B417+1</f>
        <v>335</v>
      </c>
      <c r="C420" s="37">
        <v>335</v>
      </c>
      <c r="D420" s="25" t="s">
        <v>984</v>
      </c>
      <c r="E420" s="108" t="s">
        <v>985</v>
      </c>
      <c r="F420" s="84" t="s">
        <v>986</v>
      </c>
      <c r="G420" s="43" t="s">
        <v>48</v>
      </c>
      <c r="H420" s="28" t="s">
        <v>6</v>
      </c>
      <c r="I420" s="28"/>
      <c r="J420" s="33" t="s">
        <v>121</v>
      </c>
    </row>
    <row r="421" spans="1:10" s="93" customFormat="1" ht="14.1" customHeight="1" x14ac:dyDescent="0.2">
      <c r="A421" s="42">
        <v>421</v>
      </c>
      <c r="B421" s="37"/>
      <c r="C421" s="37"/>
      <c r="D421" s="18"/>
      <c r="E421" s="33"/>
      <c r="F421" s="84"/>
      <c r="G421" s="99"/>
      <c r="H421" s="28"/>
      <c r="I421" s="28"/>
      <c r="J421" s="33"/>
    </row>
    <row r="422" spans="1:10" s="69" customFormat="1" ht="14.1" customHeight="1" x14ac:dyDescent="0.2">
      <c r="A422" s="42">
        <v>422</v>
      </c>
      <c r="B422" s="22"/>
      <c r="C422" s="22"/>
      <c r="D422" s="18"/>
      <c r="E422" s="66" t="s">
        <v>987</v>
      </c>
      <c r="F422" s="66" t="s">
        <v>988</v>
      </c>
      <c r="G422" s="106"/>
      <c r="H422" s="30"/>
      <c r="I422" s="30"/>
      <c r="J422" s="107"/>
    </row>
    <row r="423" spans="1:10" s="93" customFormat="1" ht="14.1" customHeight="1" x14ac:dyDescent="0.2">
      <c r="A423" s="42">
        <v>423</v>
      </c>
      <c r="B423" s="37">
        <f>B420+1</f>
        <v>336</v>
      </c>
      <c r="C423" s="37">
        <v>336</v>
      </c>
      <c r="D423" s="25" t="s">
        <v>988</v>
      </c>
      <c r="E423" s="33" t="s">
        <v>989</v>
      </c>
      <c r="F423" s="84" t="s">
        <v>991</v>
      </c>
      <c r="G423" s="43" t="s">
        <v>16</v>
      </c>
      <c r="H423" s="28" t="s">
        <v>6</v>
      </c>
      <c r="I423" s="28"/>
      <c r="J423" s="33" t="s">
        <v>121</v>
      </c>
    </row>
    <row r="424" spans="1:10" s="93" customFormat="1" ht="14.1" customHeight="1" x14ac:dyDescent="0.2">
      <c r="A424" s="42">
        <v>424</v>
      </c>
      <c r="B424" s="37"/>
      <c r="C424" s="37"/>
      <c r="D424" s="18"/>
      <c r="E424" s="33"/>
      <c r="F424" s="84"/>
      <c r="G424" s="99"/>
      <c r="H424" s="28"/>
      <c r="I424" s="28"/>
      <c r="J424" s="33"/>
    </row>
    <row r="425" spans="1:10" s="69" customFormat="1" ht="14.1" customHeight="1" x14ac:dyDescent="0.2">
      <c r="A425" s="42">
        <v>425</v>
      </c>
      <c r="B425" s="22"/>
      <c r="C425" s="22"/>
      <c r="D425" s="18"/>
      <c r="E425" s="66" t="s">
        <v>992</v>
      </c>
      <c r="F425" s="66" t="s">
        <v>993</v>
      </c>
      <c r="G425" s="106"/>
      <c r="H425" s="30"/>
      <c r="I425" s="30"/>
      <c r="J425" s="107"/>
    </row>
    <row r="426" spans="1:10" s="93" customFormat="1" ht="14.1" customHeight="1" x14ac:dyDescent="0.2">
      <c r="A426" s="42">
        <v>426</v>
      </c>
      <c r="B426" s="37">
        <f>B423+1</f>
        <v>337</v>
      </c>
      <c r="C426" s="37">
        <v>337</v>
      </c>
      <c r="D426" s="25" t="s">
        <v>993</v>
      </c>
      <c r="E426" s="108" t="s">
        <v>994</v>
      </c>
      <c r="F426" s="84" t="s">
        <v>996</v>
      </c>
      <c r="G426" s="99" t="s">
        <v>48</v>
      </c>
      <c r="H426" s="28" t="s">
        <v>6</v>
      </c>
      <c r="I426" s="28"/>
      <c r="J426" s="33" t="s">
        <v>121</v>
      </c>
    </row>
    <row r="427" spans="1:10" s="93" customFormat="1" ht="14.1" customHeight="1" x14ac:dyDescent="0.2">
      <c r="A427" s="42">
        <v>427</v>
      </c>
      <c r="B427" s="37">
        <f t="shared" ref="B427:B442" si="26">B426+1</f>
        <v>338</v>
      </c>
      <c r="C427" s="37">
        <v>338</v>
      </c>
      <c r="D427" s="25" t="s">
        <v>993</v>
      </c>
      <c r="E427" s="122" t="s">
        <v>997</v>
      </c>
      <c r="F427" s="84" t="s">
        <v>999</v>
      </c>
      <c r="G427" s="99" t="s">
        <v>48</v>
      </c>
      <c r="H427" s="28" t="s">
        <v>50</v>
      </c>
      <c r="I427" s="28" t="s">
        <v>50</v>
      </c>
      <c r="J427" s="33" t="s">
        <v>1000</v>
      </c>
    </row>
    <row r="428" spans="1:10" s="93" customFormat="1" ht="14.1" customHeight="1" x14ac:dyDescent="0.2">
      <c r="A428" s="42">
        <v>428</v>
      </c>
      <c r="B428" s="37">
        <f t="shared" si="26"/>
        <v>339</v>
      </c>
      <c r="C428" s="37">
        <v>339</v>
      </c>
      <c r="D428" s="25" t="s">
        <v>993</v>
      </c>
      <c r="E428" s="33" t="s">
        <v>1001</v>
      </c>
      <c r="F428" s="84" t="s">
        <v>1002</v>
      </c>
      <c r="G428" s="43" t="s">
        <v>16</v>
      </c>
      <c r="H428" s="28" t="s">
        <v>6</v>
      </c>
      <c r="I428" s="28"/>
      <c r="J428" s="33" t="s">
        <v>1003</v>
      </c>
    </row>
    <row r="429" spans="1:10" s="93" customFormat="1" ht="14.1" customHeight="1" x14ac:dyDescent="0.2">
      <c r="A429" s="42">
        <v>429</v>
      </c>
      <c r="B429" s="37">
        <f t="shared" si="26"/>
        <v>340</v>
      </c>
      <c r="C429" s="37">
        <v>340</v>
      </c>
      <c r="D429" s="25" t="s">
        <v>993</v>
      </c>
      <c r="E429" s="33" t="s">
        <v>1004</v>
      </c>
      <c r="F429" s="84" t="s">
        <v>1005</v>
      </c>
      <c r="G429" s="43" t="s">
        <v>197</v>
      </c>
      <c r="H429" s="28" t="s">
        <v>6</v>
      </c>
      <c r="I429" s="28"/>
      <c r="J429" s="33" t="s">
        <v>121</v>
      </c>
    </row>
    <row r="430" spans="1:10" s="93" customFormat="1" ht="14.1" customHeight="1" x14ac:dyDescent="0.2">
      <c r="A430" s="42">
        <v>430</v>
      </c>
      <c r="B430" s="37">
        <f t="shared" si="26"/>
        <v>341</v>
      </c>
      <c r="C430" s="37">
        <v>341</v>
      </c>
      <c r="D430" s="25" t="s">
        <v>993</v>
      </c>
      <c r="E430" s="33" t="s">
        <v>1006</v>
      </c>
      <c r="F430" s="84" t="s">
        <v>1007</v>
      </c>
      <c r="G430" s="43" t="s">
        <v>16</v>
      </c>
      <c r="H430" s="28" t="s">
        <v>6</v>
      </c>
      <c r="I430" s="28"/>
      <c r="J430" s="33" t="s">
        <v>121</v>
      </c>
    </row>
    <row r="431" spans="1:10" s="93" customFormat="1" ht="14.1" customHeight="1" x14ac:dyDescent="0.2">
      <c r="A431" s="42">
        <v>431</v>
      </c>
      <c r="B431" s="37">
        <f t="shared" si="26"/>
        <v>342</v>
      </c>
      <c r="C431" s="37">
        <v>342</v>
      </c>
      <c r="D431" s="25" t="s">
        <v>993</v>
      </c>
      <c r="E431" s="97" t="s">
        <v>1008</v>
      </c>
      <c r="F431" s="84" t="s">
        <v>1009</v>
      </c>
      <c r="G431" s="43" t="s">
        <v>16</v>
      </c>
      <c r="H431" s="28" t="s">
        <v>6</v>
      </c>
      <c r="I431" s="28"/>
      <c r="J431" s="33" t="s">
        <v>121</v>
      </c>
    </row>
    <row r="432" spans="1:10" s="93" customFormat="1" ht="14.1" customHeight="1" x14ac:dyDescent="0.2">
      <c r="A432" s="42">
        <v>432</v>
      </c>
      <c r="B432" s="37">
        <f t="shared" si="26"/>
        <v>343</v>
      </c>
      <c r="C432" s="37">
        <v>343</v>
      </c>
      <c r="D432" s="25" t="s">
        <v>993</v>
      </c>
      <c r="E432" s="108" t="s">
        <v>1010</v>
      </c>
      <c r="F432" s="84" t="s">
        <v>1011</v>
      </c>
      <c r="G432" s="99" t="s">
        <v>48</v>
      </c>
      <c r="H432" s="28" t="s">
        <v>50</v>
      </c>
      <c r="I432" s="28" t="s">
        <v>50</v>
      </c>
      <c r="J432" s="33" t="s">
        <v>1012</v>
      </c>
    </row>
    <row r="433" spans="1:10" s="93" customFormat="1" ht="14.1" customHeight="1" x14ac:dyDescent="0.2">
      <c r="A433" s="42">
        <v>433</v>
      </c>
      <c r="B433" s="37">
        <f t="shared" si="26"/>
        <v>344</v>
      </c>
      <c r="C433" s="37">
        <v>344</v>
      </c>
      <c r="D433" s="25" t="s">
        <v>993</v>
      </c>
      <c r="E433" s="33" t="s">
        <v>1013</v>
      </c>
      <c r="F433" s="84" t="s">
        <v>1015</v>
      </c>
      <c r="G433" s="43" t="s">
        <v>16</v>
      </c>
      <c r="H433" s="28" t="s">
        <v>6</v>
      </c>
      <c r="I433" s="28"/>
      <c r="J433" s="33" t="s">
        <v>1016</v>
      </c>
    </row>
    <row r="434" spans="1:10" ht="14.1" customHeight="1" x14ac:dyDescent="0.2">
      <c r="A434" s="42">
        <v>434</v>
      </c>
      <c r="B434" s="37">
        <f t="shared" si="26"/>
        <v>345</v>
      </c>
      <c r="C434" s="37">
        <v>345</v>
      </c>
      <c r="D434" s="25" t="s">
        <v>993</v>
      </c>
      <c r="E434" s="83" t="s">
        <v>1017</v>
      </c>
      <c r="F434" s="76" t="s">
        <v>1018</v>
      </c>
      <c r="G434" s="44" t="s">
        <v>19</v>
      </c>
      <c r="J434" s="25" t="s">
        <v>1019</v>
      </c>
    </row>
    <row r="435" spans="1:10" s="93" customFormat="1" ht="14.1" customHeight="1" x14ac:dyDescent="0.2">
      <c r="A435" s="42">
        <v>435</v>
      </c>
      <c r="B435" s="37">
        <f t="shared" si="26"/>
        <v>346</v>
      </c>
      <c r="C435" s="37">
        <v>346</v>
      </c>
      <c r="D435" s="25" t="s">
        <v>993</v>
      </c>
      <c r="E435" s="33" t="s">
        <v>1020</v>
      </c>
      <c r="F435" s="84" t="s">
        <v>1021</v>
      </c>
      <c r="G435" s="43" t="s">
        <v>16</v>
      </c>
      <c r="H435" s="28" t="s">
        <v>6</v>
      </c>
      <c r="I435" s="28"/>
      <c r="J435" s="33" t="s">
        <v>6</v>
      </c>
    </row>
    <row r="436" spans="1:10" s="93" customFormat="1" ht="14.1" customHeight="1" x14ac:dyDescent="0.2">
      <c r="A436" s="42">
        <v>436</v>
      </c>
      <c r="B436" s="37">
        <f t="shared" si="26"/>
        <v>347</v>
      </c>
      <c r="C436" s="37">
        <v>347</v>
      </c>
      <c r="D436" s="25" t="s">
        <v>993</v>
      </c>
      <c r="E436" s="33" t="s">
        <v>1022</v>
      </c>
      <c r="F436" s="84" t="s">
        <v>1023</v>
      </c>
      <c r="G436" s="43" t="s">
        <v>43</v>
      </c>
      <c r="H436" s="28" t="s">
        <v>6</v>
      </c>
      <c r="I436" s="28"/>
      <c r="J436" s="33" t="s">
        <v>121</v>
      </c>
    </row>
    <row r="437" spans="1:10" s="93" customFormat="1" ht="14.1" customHeight="1" x14ac:dyDescent="0.2">
      <c r="A437" s="42">
        <v>437</v>
      </c>
      <c r="B437" s="37">
        <f t="shared" si="26"/>
        <v>348</v>
      </c>
      <c r="C437" s="37">
        <v>348</v>
      </c>
      <c r="D437" s="25" t="s">
        <v>993</v>
      </c>
      <c r="E437" s="33" t="s">
        <v>1024</v>
      </c>
      <c r="F437" s="84" t="s">
        <v>1026</v>
      </c>
      <c r="G437" s="43" t="s">
        <v>16</v>
      </c>
      <c r="H437" s="28" t="s">
        <v>6</v>
      </c>
      <c r="I437" s="28"/>
      <c r="J437" s="33" t="s">
        <v>1027</v>
      </c>
    </row>
    <row r="438" spans="1:10" s="93" customFormat="1" ht="14.1" customHeight="1" x14ac:dyDescent="0.2">
      <c r="A438" s="42">
        <v>438</v>
      </c>
      <c r="B438" s="37">
        <f t="shared" si="26"/>
        <v>349</v>
      </c>
      <c r="C438" s="37">
        <v>349</v>
      </c>
      <c r="D438" s="25" t="s">
        <v>993</v>
      </c>
      <c r="E438" s="108" t="s">
        <v>1028</v>
      </c>
      <c r="F438" s="84" t="s">
        <v>1030</v>
      </c>
      <c r="G438" s="99" t="s">
        <v>48</v>
      </c>
      <c r="H438" s="28" t="s">
        <v>50</v>
      </c>
      <c r="I438" s="28" t="s">
        <v>50</v>
      </c>
      <c r="J438" s="33" t="s">
        <v>121</v>
      </c>
    </row>
    <row r="439" spans="1:10" s="93" customFormat="1" ht="14.1" customHeight="1" x14ac:dyDescent="0.2">
      <c r="A439" s="42">
        <v>439</v>
      </c>
      <c r="B439" s="37">
        <f t="shared" si="26"/>
        <v>350</v>
      </c>
      <c r="C439" s="37">
        <v>350</v>
      </c>
      <c r="D439" s="25" t="s">
        <v>993</v>
      </c>
      <c r="E439" s="108" t="s">
        <v>1031</v>
      </c>
      <c r="F439" s="84" t="s">
        <v>1033</v>
      </c>
      <c r="G439" s="43" t="s">
        <v>48</v>
      </c>
      <c r="H439" s="28" t="s">
        <v>6</v>
      </c>
      <c r="I439" s="28" t="s">
        <v>2482</v>
      </c>
      <c r="J439" s="33" t="s">
        <v>1034</v>
      </c>
    </row>
    <row r="440" spans="1:10" s="93" customFormat="1" ht="14.1" customHeight="1" x14ac:dyDescent="0.2">
      <c r="A440" s="42">
        <v>440</v>
      </c>
      <c r="B440" s="37">
        <f t="shared" si="26"/>
        <v>351</v>
      </c>
      <c r="C440" s="37">
        <v>351</v>
      </c>
      <c r="D440" s="25" t="s">
        <v>993</v>
      </c>
      <c r="E440" s="108" t="s">
        <v>1035</v>
      </c>
      <c r="F440" s="84" t="s">
        <v>1036</v>
      </c>
      <c r="G440" s="99" t="s">
        <v>48</v>
      </c>
      <c r="H440" s="28" t="s">
        <v>6</v>
      </c>
      <c r="I440" s="28" t="s">
        <v>69</v>
      </c>
      <c r="J440" s="33" t="s">
        <v>1037</v>
      </c>
    </row>
    <row r="441" spans="1:10" s="93" customFormat="1" ht="14.1" customHeight="1" x14ac:dyDescent="0.2">
      <c r="A441" s="42">
        <v>441</v>
      </c>
      <c r="B441" s="37">
        <f t="shared" si="26"/>
        <v>352</v>
      </c>
      <c r="C441" s="37">
        <v>352</v>
      </c>
      <c r="D441" s="25" t="s">
        <v>993</v>
      </c>
      <c r="E441" s="108" t="s">
        <v>1038</v>
      </c>
      <c r="F441" s="84" t="s">
        <v>1040</v>
      </c>
      <c r="G441" s="99" t="s">
        <v>48</v>
      </c>
      <c r="H441" s="28" t="s">
        <v>40</v>
      </c>
      <c r="I441" s="28" t="s">
        <v>50</v>
      </c>
      <c r="J441" s="33"/>
    </row>
    <row r="442" spans="1:10" s="93" customFormat="1" ht="14.1" customHeight="1" x14ac:dyDescent="0.2">
      <c r="A442" s="42">
        <v>442</v>
      </c>
      <c r="B442" s="37">
        <f t="shared" si="26"/>
        <v>353</v>
      </c>
      <c r="C442" s="37">
        <v>353</v>
      </c>
      <c r="D442" s="25" t="s">
        <v>993</v>
      </c>
      <c r="E442" s="108" t="s">
        <v>1041</v>
      </c>
      <c r="F442" s="84" t="s">
        <v>1042</v>
      </c>
      <c r="G442" s="99" t="s">
        <v>48</v>
      </c>
      <c r="H442" s="28" t="s">
        <v>40</v>
      </c>
      <c r="I442" s="28" t="s">
        <v>50</v>
      </c>
      <c r="J442" s="33" t="s">
        <v>1043</v>
      </c>
    </row>
    <row r="443" spans="1:10" s="93" customFormat="1" ht="14.1" customHeight="1" x14ac:dyDescent="0.2">
      <c r="A443" s="42">
        <v>443</v>
      </c>
      <c r="B443" s="37"/>
      <c r="C443" s="37"/>
      <c r="D443" s="18"/>
      <c r="E443" s="33"/>
      <c r="F443" s="84"/>
      <c r="G443" s="99"/>
      <c r="H443" s="28"/>
      <c r="I443" s="28"/>
      <c r="J443" s="33"/>
    </row>
    <row r="444" spans="1:10" s="69" customFormat="1" ht="14.1" customHeight="1" x14ac:dyDescent="0.2">
      <c r="A444" s="42">
        <v>444</v>
      </c>
      <c r="B444" s="22"/>
      <c r="C444" s="22"/>
      <c r="D444" s="18"/>
      <c r="E444" s="66" t="s">
        <v>1044</v>
      </c>
      <c r="F444" s="66" t="s">
        <v>1045</v>
      </c>
      <c r="G444" s="106"/>
      <c r="H444" s="30"/>
      <c r="I444" s="30"/>
      <c r="J444" s="107"/>
    </row>
    <row r="445" spans="1:10" s="93" customFormat="1" ht="14.1" customHeight="1" x14ac:dyDescent="0.2">
      <c r="A445" s="42">
        <v>445</v>
      </c>
      <c r="B445" s="37">
        <f>B442+1</f>
        <v>354</v>
      </c>
      <c r="C445" s="37">
        <v>354</v>
      </c>
      <c r="D445" s="25" t="s">
        <v>1045</v>
      </c>
      <c r="E445" s="33" t="s">
        <v>1046</v>
      </c>
      <c r="F445" s="84" t="s">
        <v>1047</v>
      </c>
      <c r="G445" s="43" t="s">
        <v>16</v>
      </c>
      <c r="H445" s="28" t="s">
        <v>6</v>
      </c>
      <c r="I445" s="28"/>
      <c r="J445" s="33" t="s">
        <v>121</v>
      </c>
    </row>
    <row r="446" spans="1:10" s="93" customFormat="1" ht="14.1" customHeight="1" x14ac:dyDescent="0.2">
      <c r="A446" s="42">
        <v>446</v>
      </c>
      <c r="B446" s="37">
        <f t="shared" ref="B446" si="27">B445+1</f>
        <v>355</v>
      </c>
      <c r="C446" s="37">
        <v>355</v>
      </c>
      <c r="D446" s="25" t="s">
        <v>1045</v>
      </c>
      <c r="E446" s="33" t="s">
        <v>1048</v>
      </c>
      <c r="F446" s="84" t="s">
        <v>1049</v>
      </c>
      <c r="G446" s="43" t="s">
        <v>16</v>
      </c>
      <c r="H446" s="28" t="s">
        <v>6</v>
      </c>
      <c r="I446" s="28"/>
      <c r="J446" s="33" t="s">
        <v>121</v>
      </c>
    </row>
    <row r="447" spans="1:10" s="93" customFormat="1" ht="14.1" customHeight="1" x14ac:dyDescent="0.2">
      <c r="A447" s="42">
        <v>447</v>
      </c>
      <c r="B447" s="37"/>
      <c r="C447" s="37"/>
      <c r="D447" s="18"/>
      <c r="E447" s="33"/>
      <c r="F447" s="84"/>
      <c r="G447" s="99"/>
      <c r="H447" s="28"/>
      <c r="I447" s="28"/>
      <c r="J447" s="33"/>
    </row>
    <row r="448" spans="1:10" s="69" customFormat="1" ht="14.1" customHeight="1" x14ac:dyDescent="0.2">
      <c r="A448" s="42">
        <v>448</v>
      </c>
      <c r="B448" s="22"/>
      <c r="C448" s="22"/>
      <c r="D448" s="18"/>
      <c r="E448" s="92" t="s">
        <v>1050</v>
      </c>
      <c r="F448" s="66" t="s">
        <v>1051</v>
      </c>
      <c r="G448" s="106"/>
      <c r="H448" s="30"/>
      <c r="I448" s="30"/>
      <c r="J448" s="107"/>
    </row>
    <row r="449" spans="1:10" s="93" customFormat="1" ht="14.1" customHeight="1" x14ac:dyDescent="0.2">
      <c r="A449" s="42">
        <v>449</v>
      </c>
      <c r="B449" s="37">
        <f>B446+1</f>
        <v>356</v>
      </c>
      <c r="C449" s="37">
        <v>356</v>
      </c>
      <c r="D449" s="25" t="s">
        <v>1051</v>
      </c>
      <c r="E449" s="97" t="s">
        <v>1052</v>
      </c>
      <c r="F449" s="84" t="s">
        <v>1054</v>
      </c>
      <c r="G449" s="43" t="s">
        <v>19</v>
      </c>
      <c r="H449" s="28" t="s">
        <v>6</v>
      </c>
      <c r="I449" s="28"/>
      <c r="J449" s="33" t="s">
        <v>121</v>
      </c>
    </row>
    <row r="450" spans="1:10" s="93" customFormat="1" ht="14.1" customHeight="1" x14ac:dyDescent="0.2">
      <c r="A450" s="42">
        <v>450</v>
      </c>
      <c r="B450" s="37"/>
      <c r="C450" s="37"/>
      <c r="D450" s="18"/>
      <c r="E450" s="33"/>
      <c r="F450" s="84"/>
      <c r="G450" s="99"/>
      <c r="H450" s="28"/>
      <c r="I450" s="28"/>
      <c r="J450" s="33"/>
    </row>
    <row r="451" spans="1:10" s="69" customFormat="1" ht="14.1" customHeight="1" x14ac:dyDescent="0.2">
      <c r="A451" s="42">
        <v>451</v>
      </c>
      <c r="B451" s="22"/>
      <c r="C451" s="22"/>
      <c r="D451" s="18"/>
      <c r="E451" s="66" t="s">
        <v>1055</v>
      </c>
      <c r="F451" s="66" t="s">
        <v>1056</v>
      </c>
      <c r="G451" s="106"/>
      <c r="H451" s="30"/>
      <c r="I451" s="30"/>
      <c r="J451" s="107"/>
    </row>
    <row r="452" spans="1:10" s="93" customFormat="1" ht="14.1" customHeight="1" x14ac:dyDescent="0.2">
      <c r="A452" s="42">
        <v>452</v>
      </c>
      <c r="B452" s="37">
        <f>B449+1</f>
        <v>357</v>
      </c>
      <c r="C452" s="37">
        <v>357</v>
      </c>
      <c r="D452" s="25" t="s">
        <v>1056</v>
      </c>
      <c r="E452" s="108" t="s">
        <v>1057</v>
      </c>
      <c r="F452" s="84" t="s">
        <v>1058</v>
      </c>
      <c r="G452" s="99" t="s">
        <v>48</v>
      </c>
      <c r="H452" s="28" t="s">
        <v>50</v>
      </c>
      <c r="I452" s="28" t="s">
        <v>153</v>
      </c>
      <c r="J452" s="33" t="s">
        <v>121</v>
      </c>
    </row>
    <row r="453" spans="1:10" s="93" customFormat="1" ht="14.1" customHeight="1" x14ac:dyDescent="0.2">
      <c r="A453" s="42">
        <v>453</v>
      </c>
      <c r="B453" s="37">
        <f t="shared" ref="B453:B461" si="28">B452+1</f>
        <v>358</v>
      </c>
      <c r="C453" s="37">
        <v>358</v>
      </c>
      <c r="D453" s="25" t="s">
        <v>1056</v>
      </c>
      <c r="E453" s="108" t="s">
        <v>1059</v>
      </c>
      <c r="F453" s="84" t="s">
        <v>1060</v>
      </c>
      <c r="G453" s="99" t="s">
        <v>48</v>
      </c>
      <c r="H453" s="28" t="s">
        <v>50</v>
      </c>
      <c r="I453" s="28" t="s">
        <v>50</v>
      </c>
      <c r="J453" s="33" t="s">
        <v>121</v>
      </c>
    </row>
    <row r="454" spans="1:10" s="93" customFormat="1" ht="14.1" customHeight="1" x14ac:dyDescent="0.2">
      <c r="A454" s="42">
        <v>454</v>
      </c>
      <c r="B454" s="37">
        <f t="shared" si="28"/>
        <v>359</v>
      </c>
      <c r="C454" s="37">
        <v>359</v>
      </c>
      <c r="D454" s="25" t="s">
        <v>1056</v>
      </c>
      <c r="E454" s="108" t="s">
        <v>1061</v>
      </c>
      <c r="F454" s="84" t="s">
        <v>1062</v>
      </c>
      <c r="G454" s="99" t="s">
        <v>48</v>
      </c>
      <c r="H454" s="28" t="s">
        <v>69</v>
      </c>
      <c r="I454" s="28" t="s">
        <v>69</v>
      </c>
      <c r="J454" s="33" t="s">
        <v>121</v>
      </c>
    </row>
    <row r="455" spans="1:10" s="93" customFormat="1" ht="14.1" customHeight="1" x14ac:dyDescent="0.2">
      <c r="A455" s="42">
        <v>455</v>
      </c>
      <c r="B455" s="37">
        <f t="shared" si="28"/>
        <v>360</v>
      </c>
      <c r="C455" s="37">
        <v>360</v>
      </c>
      <c r="D455" s="25" t="s">
        <v>1056</v>
      </c>
      <c r="E455" s="123" t="s">
        <v>1063</v>
      </c>
      <c r="F455" s="31" t="s">
        <v>1064</v>
      </c>
      <c r="G455" s="99" t="s">
        <v>48</v>
      </c>
      <c r="H455" s="28" t="s">
        <v>69</v>
      </c>
      <c r="I455" s="28" t="s">
        <v>69</v>
      </c>
      <c r="J455" s="33" t="s">
        <v>6</v>
      </c>
    </row>
    <row r="456" spans="1:10" s="93" customFormat="1" ht="14.1" customHeight="1" x14ac:dyDescent="0.2">
      <c r="A456" s="42">
        <v>456</v>
      </c>
      <c r="B456" s="37">
        <f t="shared" si="28"/>
        <v>361</v>
      </c>
      <c r="C456" s="37">
        <v>361</v>
      </c>
      <c r="D456" s="25" t="s">
        <v>1056</v>
      </c>
      <c r="E456" s="111" t="s">
        <v>1065</v>
      </c>
      <c r="F456" s="31" t="s">
        <v>1066</v>
      </c>
      <c r="G456" s="99" t="s">
        <v>48</v>
      </c>
      <c r="H456" s="28" t="s">
        <v>40</v>
      </c>
      <c r="I456" s="28" t="s">
        <v>50</v>
      </c>
      <c r="J456" s="33" t="s">
        <v>6</v>
      </c>
    </row>
    <row r="457" spans="1:10" s="93" customFormat="1" ht="14.1" customHeight="1" x14ac:dyDescent="0.2">
      <c r="A457" s="42">
        <v>457</v>
      </c>
      <c r="B457" s="37">
        <f t="shared" si="28"/>
        <v>362</v>
      </c>
      <c r="C457" s="37">
        <v>362</v>
      </c>
      <c r="D457" s="25" t="s">
        <v>1056</v>
      </c>
      <c r="E457" s="111" t="s">
        <v>1067</v>
      </c>
      <c r="F457" s="31" t="s">
        <v>1069</v>
      </c>
      <c r="G457" s="99" t="s">
        <v>48</v>
      </c>
      <c r="H457" s="28" t="s">
        <v>6</v>
      </c>
      <c r="I457" s="28" t="s">
        <v>50</v>
      </c>
      <c r="J457" s="33" t="s">
        <v>1070</v>
      </c>
    </row>
    <row r="458" spans="1:10" s="93" customFormat="1" ht="14.1" customHeight="1" x14ac:dyDescent="0.2">
      <c r="A458" s="42">
        <v>458</v>
      </c>
      <c r="B458" s="37">
        <f t="shared" si="28"/>
        <v>363</v>
      </c>
      <c r="C458" s="37">
        <v>363</v>
      </c>
      <c r="D458" s="25" t="s">
        <v>1056</v>
      </c>
      <c r="E458" s="111" t="s">
        <v>1071</v>
      </c>
      <c r="F458" s="31" t="s">
        <v>1072</v>
      </c>
      <c r="G458" s="99" t="s">
        <v>48</v>
      </c>
      <c r="H458" s="28" t="s">
        <v>153</v>
      </c>
      <c r="I458" s="28" t="s">
        <v>153</v>
      </c>
      <c r="J458" s="33" t="s">
        <v>1073</v>
      </c>
    </row>
    <row r="459" spans="1:10" s="93" customFormat="1" ht="14.1" customHeight="1" x14ac:dyDescent="0.2">
      <c r="A459" s="42">
        <v>459</v>
      </c>
      <c r="B459" s="37">
        <f t="shared" si="28"/>
        <v>364</v>
      </c>
      <c r="C459" s="37">
        <v>364</v>
      </c>
      <c r="D459" s="25" t="s">
        <v>1056</v>
      </c>
      <c r="E459" s="111" t="s">
        <v>1074</v>
      </c>
      <c r="F459" s="31" t="s">
        <v>1075</v>
      </c>
      <c r="G459" s="99" t="s">
        <v>48</v>
      </c>
      <c r="H459" s="28" t="s">
        <v>6</v>
      </c>
      <c r="I459" s="28" t="s">
        <v>153</v>
      </c>
      <c r="J459" s="33" t="s">
        <v>1076</v>
      </c>
    </row>
    <row r="460" spans="1:10" s="93" customFormat="1" ht="14.1" customHeight="1" x14ac:dyDescent="0.2">
      <c r="A460" s="42">
        <v>460</v>
      </c>
      <c r="B460" s="37">
        <f t="shared" si="28"/>
        <v>365</v>
      </c>
      <c r="C460" s="37">
        <v>365</v>
      </c>
      <c r="D460" s="25" t="s">
        <v>1056</v>
      </c>
      <c r="E460" s="111" t="s">
        <v>1077</v>
      </c>
      <c r="F460" s="31" t="s">
        <v>1078</v>
      </c>
      <c r="G460" s="99" t="s">
        <v>48</v>
      </c>
      <c r="H460" s="28" t="s">
        <v>121</v>
      </c>
      <c r="I460" s="28" t="s">
        <v>153</v>
      </c>
      <c r="J460" s="33" t="s">
        <v>1073</v>
      </c>
    </row>
    <row r="461" spans="1:10" s="93" customFormat="1" ht="14.1" customHeight="1" x14ac:dyDescent="0.2">
      <c r="A461" s="42">
        <v>461</v>
      </c>
      <c r="B461" s="37">
        <f t="shared" si="28"/>
        <v>366</v>
      </c>
      <c r="C461" s="37">
        <v>366</v>
      </c>
      <c r="D461" s="25" t="s">
        <v>1056</v>
      </c>
      <c r="E461" s="108" t="s">
        <v>1079</v>
      </c>
      <c r="F461" s="84" t="s">
        <v>1080</v>
      </c>
      <c r="G461" s="99" t="s">
        <v>48</v>
      </c>
      <c r="H461" s="28" t="s">
        <v>153</v>
      </c>
      <c r="I461" s="28" t="s">
        <v>69</v>
      </c>
      <c r="J461" s="33" t="s">
        <v>1081</v>
      </c>
    </row>
    <row r="462" spans="1:10" s="93" customFormat="1" ht="14.1" customHeight="1" x14ac:dyDescent="0.2">
      <c r="A462" s="42">
        <v>462</v>
      </c>
      <c r="B462" s="37"/>
      <c r="C462" s="37"/>
      <c r="D462" s="18"/>
      <c r="E462" s="32"/>
      <c r="F462" s="31"/>
      <c r="G462" s="99"/>
      <c r="H462" s="28"/>
      <c r="I462" s="28"/>
      <c r="J462" s="33"/>
    </row>
    <row r="463" spans="1:10" s="69" customFormat="1" ht="14.1" customHeight="1" x14ac:dyDescent="0.2">
      <c r="A463" s="42">
        <v>463</v>
      </c>
      <c r="B463" s="22"/>
      <c r="C463" s="22"/>
      <c r="D463" s="18"/>
      <c r="E463" s="66" t="s">
        <v>1082</v>
      </c>
      <c r="F463" s="66" t="s">
        <v>1083</v>
      </c>
      <c r="G463" s="106"/>
      <c r="H463" s="30"/>
      <c r="I463" s="30"/>
      <c r="J463" s="107"/>
    </row>
    <row r="464" spans="1:10" s="93" customFormat="1" ht="14.1" customHeight="1" x14ac:dyDescent="0.2">
      <c r="A464" s="42">
        <v>464</v>
      </c>
      <c r="B464" s="37">
        <f>B461+1</f>
        <v>367</v>
      </c>
      <c r="C464" s="37">
        <v>367</v>
      </c>
      <c r="D464" s="25" t="s">
        <v>1083</v>
      </c>
      <c r="E464" s="33" t="s">
        <v>1084</v>
      </c>
      <c r="F464" s="84" t="s">
        <v>1085</v>
      </c>
      <c r="G464" s="43" t="s">
        <v>16</v>
      </c>
      <c r="H464" s="28" t="s">
        <v>6</v>
      </c>
      <c r="I464" s="28"/>
      <c r="J464" s="33" t="s">
        <v>121</v>
      </c>
    </row>
    <row r="465" spans="1:10" s="93" customFormat="1" ht="14.1" customHeight="1" x14ac:dyDescent="0.2">
      <c r="A465" s="42">
        <v>465</v>
      </c>
      <c r="B465" s="37"/>
      <c r="C465" s="37"/>
      <c r="D465" s="18"/>
      <c r="E465" s="33"/>
      <c r="F465" s="84"/>
      <c r="G465" s="99"/>
      <c r="H465" s="28"/>
      <c r="I465" s="28"/>
      <c r="J465" s="33"/>
    </row>
    <row r="466" spans="1:10" s="69" customFormat="1" ht="14.1" customHeight="1" x14ac:dyDescent="0.2">
      <c r="A466" s="42">
        <v>466</v>
      </c>
      <c r="B466" s="22"/>
      <c r="C466" s="22"/>
      <c r="D466" s="18"/>
      <c r="E466" s="66" t="s">
        <v>1086</v>
      </c>
      <c r="F466" s="66" t="s">
        <v>1087</v>
      </c>
      <c r="G466" s="106"/>
      <c r="H466" s="30"/>
      <c r="I466" s="30"/>
      <c r="J466" s="107"/>
    </row>
    <row r="467" spans="1:10" s="93" customFormat="1" ht="14.1" customHeight="1" x14ac:dyDescent="0.2">
      <c r="A467" s="42">
        <v>467</v>
      </c>
      <c r="B467" s="37">
        <f>B464+1</f>
        <v>368</v>
      </c>
      <c r="C467" s="37">
        <v>368</v>
      </c>
      <c r="D467" s="25" t="s">
        <v>1087</v>
      </c>
      <c r="E467" s="108" t="s">
        <v>1088</v>
      </c>
      <c r="F467" s="84" t="s">
        <v>1089</v>
      </c>
      <c r="G467" s="99" t="s">
        <v>48</v>
      </c>
      <c r="H467" s="28" t="s">
        <v>6</v>
      </c>
      <c r="I467" s="28"/>
      <c r="J467" s="33" t="s">
        <v>121</v>
      </c>
    </row>
    <row r="468" spans="1:10" s="93" customFormat="1" ht="14.1" customHeight="1" x14ac:dyDescent="0.2">
      <c r="A468" s="42">
        <v>468</v>
      </c>
      <c r="B468" s="37">
        <f t="shared" ref="B468:B476" si="29">B467+1</f>
        <v>369</v>
      </c>
      <c r="C468" s="37">
        <v>369</v>
      </c>
      <c r="D468" s="25" t="s">
        <v>1087</v>
      </c>
      <c r="E468" s="111" t="s">
        <v>1090</v>
      </c>
      <c r="F468" s="31" t="s">
        <v>1092</v>
      </c>
      <c r="G468" s="99" t="s">
        <v>48</v>
      </c>
      <c r="H468" s="28" t="s">
        <v>50</v>
      </c>
      <c r="I468" s="28" t="s">
        <v>50</v>
      </c>
      <c r="J468" s="33" t="s">
        <v>1093</v>
      </c>
    </row>
    <row r="469" spans="1:10" s="93" customFormat="1" ht="14.1" customHeight="1" x14ac:dyDescent="0.2">
      <c r="A469" s="42">
        <v>469</v>
      </c>
      <c r="B469" s="37">
        <f t="shared" si="29"/>
        <v>370</v>
      </c>
      <c r="C469" s="37">
        <v>370</v>
      </c>
      <c r="D469" s="25" t="s">
        <v>1087</v>
      </c>
      <c r="E469" s="32" t="s">
        <v>1094</v>
      </c>
      <c r="F469" s="31" t="s">
        <v>1095</v>
      </c>
      <c r="G469" s="43" t="s">
        <v>16</v>
      </c>
      <c r="H469" s="28" t="s">
        <v>6</v>
      </c>
      <c r="I469" s="28"/>
      <c r="J469" s="33" t="s">
        <v>121</v>
      </c>
    </row>
    <row r="470" spans="1:10" s="93" customFormat="1" ht="14.1" customHeight="1" x14ac:dyDescent="0.2">
      <c r="A470" s="42">
        <v>470</v>
      </c>
      <c r="B470" s="37">
        <f t="shared" si="29"/>
        <v>371</v>
      </c>
      <c r="C470" s="37">
        <v>371</v>
      </c>
      <c r="D470" s="25" t="s">
        <v>1087</v>
      </c>
      <c r="E470" s="111" t="s">
        <v>1096</v>
      </c>
      <c r="F470" s="31" t="s">
        <v>1098</v>
      </c>
      <c r="G470" s="99" t="s">
        <v>48</v>
      </c>
      <c r="H470" s="28" t="s">
        <v>40</v>
      </c>
      <c r="I470" s="28" t="s">
        <v>2482</v>
      </c>
      <c r="J470" s="33" t="s">
        <v>1099</v>
      </c>
    </row>
    <row r="471" spans="1:10" s="93" customFormat="1" ht="14.1" customHeight="1" x14ac:dyDescent="0.2">
      <c r="A471" s="42">
        <v>471</v>
      </c>
      <c r="B471" s="37">
        <f t="shared" si="29"/>
        <v>372</v>
      </c>
      <c r="C471" s="37">
        <v>372</v>
      </c>
      <c r="D471" s="25" t="s">
        <v>1087</v>
      </c>
      <c r="E471" s="111" t="s">
        <v>1100</v>
      </c>
      <c r="F471" s="31" t="s">
        <v>1102</v>
      </c>
      <c r="G471" s="99" t="s">
        <v>48</v>
      </c>
      <c r="H471" s="28" t="s">
        <v>6</v>
      </c>
      <c r="I471" s="28"/>
      <c r="J471" s="33" t="s">
        <v>1103</v>
      </c>
    </row>
    <row r="472" spans="1:10" s="93" customFormat="1" ht="14.1" customHeight="1" x14ac:dyDescent="0.2">
      <c r="A472" s="42">
        <v>472</v>
      </c>
      <c r="B472" s="37">
        <f t="shared" si="29"/>
        <v>373</v>
      </c>
      <c r="C472" s="37">
        <v>373</v>
      </c>
      <c r="D472" s="25" t="s">
        <v>1087</v>
      </c>
      <c r="E472" s="111" t="s">
        <v>1104</v>
      </c>
      <c r="F472" s="31" t="s">
        <v>1106</v>
      </c>
      <c r="G472" s="99" t="s">
        <v>48</v>
      </c>
      <c r="H472" s="28" t="s">
        <v>6</v>
      </c>
      <c r="I472" s="28"/>
      <c r="J472" s="33" t="s">
        <v>1107</v>
      </c>
    </row>
    <row r="473" spans="1:10" s="93" customFormat="1" ht="14.1" customHeight="1" x14ac:dyDescent="0.2">
      <c r="A473" s="42">
        <v>473</v>
      </c>
      <c r="B473" s="37">
        <f t="shared" si="29"/>
        <v>374</v>
      </c>
      <c r="C473" s="37">
        <v>374</v>
      </c>
      <c r="D473" s="25" t="s">
        <v>1087</v>
      </c>
      <c r="E473" s="111" t="s">
        <v>1108</v>
      </c>
      <c r="F473" s="31" t="s">
        <v>1109</v>
      </c>
      <c r="G473" s="99" t="s">
        <v>48</v>
      </c>
      <c r="H473" s="28" t="s">
        <v>153</v>
      </c>
      <c r="I473" s="28" t="s">
        <v>153</v>
      </c>
      <c r="J473" s="33" t="s">
        <v>1110</v>
      </c>
    </row>
    <row r="474" spans="1:10" s="93" customFormat="1" ht="14.1" customHeight="1" x14ac:dyDescent="0.2">
      <c r="A474" s="42">
        <v>474</v>
      </c>
      <c r="B474" s="37">
        <f t="shared" si="29"/>
        <v>375</v>
      </c>
      <c r="C474" s="37">
        <v>375</v>
      </c>
      <c r="D474" s="25" t="s">
        <v>1087</v>
      </c>
      <c r="E474" s="111" t="s">
        <v>1111</v>
      </c>
      <c r="F474" s="31" t="s">
        <v>1112</v>
      </c>
      <c r="G474" s="99" t="s">
        <v>48</v>
      </c>
      <c r="H474" s="28" t="s">
        <v>153</v>
      </c>
      <c r="I474" s="28" t="s">
        <v>153</v>
      </c>
      <c r="J474" s="33" t="s">
        <v>1113</v>
      </c>
    </row>
    <row r="475" spans="1:10" s="93" customFormat="1" ht="14.1" customHeight="1" x14ac:dyDescent="0.2">
      <c r="A475" s="42">
        <v>475</v>
      </c>
      <c r="B475" s="37">
        <f t="shared" si="29"/>
        <v>376</v>
      </c>
      <c r="C475" s="37">
        <v>376</v>
      </c>
      <c r="D475" s="25" t="s">
        <v>1087</v>
      </c>
      <c r="E475" s="108" t="s">
        <v>1114</v>
      </c>
      <c r="F475" s="84" t="s">
        <v>1115</v>
      </c>
      <c r="G475" s="99" t="s">
        <v>48</v>
      </c>
      <c r="H475" s="28" t="s">
        <v>40</v>
      </c>
      <c r="I475" s="28"/>
      <c r="J475" s="33" t="s">
        <v>121</v>
      </c>
    </row>
    <row r="476" spans="1:10" s="93" customFormat="1" ht="14.1" customHeight="1" x14ac:dyDescent="0.2">
      <c r="A476" s="42">
        <v>476</v>
      </c>
      <c r="B476" s="37">
        <f t="shared" si="29"/>
        <v>377</v>
      </c>
      <c r="C476" s="37">
        <v>377</v>
      </c>
      <c r="D476" s="25" t="s">
        <v>1087</v>
      </c>
      <c r="E476" s="33" t="s">
        <v>1116</v>
      </c>
      <c r="F476" s="84" t="s">
        <v>1117</v>
      </c>
      <c r="G476" s="43" t="s">
        <v>16</v>
      </c>
      <c r="H476" s="28" t="s">
        <v>50</v>
      </c>
      <c r="I476" s="28" t="s">
        <v>50</v>
      </c>
      <c r="J476" s="33" t="s">
        <v>121</v>
      </c>
    </row>
    <row r="477" spans="1:10" s="93" customFormat="1" ht="14.1" customHeight="1" x14ac:dyDescent="0.2">
      <c r="A477" s="42">
        <v>477</v>
      </c>
      <c r="B477" s="37"/>
      <c r="C477" s="37"/>
      <c r="D477" s="18"/>
      <c r="E477" s="33"/>
      <c r="F477" s="84"/>
      <c r="G477" s="99"/>
      <c r="H477" s="28"/>
      <c r="I477" s="28"/>
      <c r="J477" s="33"/>
    </row>
    <row r="478" spans="1:10" s="69" customFormat="1" ht="14.1" customHeight="1" x14ac:dyDescent="0.2">
      <c r="A478" s="42">
        <v>478</v>
      </c>
      <c r="B478" s="22"/>
      <c r="C478" s="22"/>
      <c r="D478" s="18"/>
      <c r="E478" s="66" t="s">
        <v>1118</v>
      </c>
      <c r="F478" s="92" t="s">
        <v>1119</v>
      </c>
      <c r="G478" s="106"/>
      <c r="H478" s="30"/>
      <c r="I478" s="30"/>
      <c r="J478" s="107"/>
    </row>
    <row r="479" spans="1:10" s="93" customFormat="1" ht="14.1" customHeight="1" x14ac:dyDescent="0.2">
      <c r="A479" s="42">
        <v>479</v>
      </c>
      <c r="B479" s="37">
        <f>B476+1</f>
        <v>378</v>
      </c>
      <c r="C479" s="37">
        <v>378</v>
      </c>
      <c r="D479" s="33" t="s">
        <v>1120</v>
      </c>
      <c r="E479" s="108" t="s">
        <v>1121</v>
      </c>
      <c r="F479" s="84" t="s">
        <v>1122</v>
      </c>
      <c r="G479" s="99" t="s">
        <v>48</v>
      </c>
      <c r="H479" s="28" t="s">
        <v>6</v>
      </c>
      <c r="I479" s="28"/>
      <c r="J479" s="33" t="s">
        <v>121</v>
      </c>
    </row>
    <row r="480" spans="1:10" s="93" customFormat="1" ht="14.1" customHeight="1" x14ac:dyDescent="0.2">
      <c r="A480" s="42">
        <v>480</v>
      </c>
      <c r="B480" s="37">
        <f t="shared" ref="B480:B486" si="30">B479+1</f>
        <v>379</v>
      </c>
      <c r="C480" s="37">
        <v>379</v>
      </c>
      <c r="D480" s="33" t="s">
        <v>1120</v>
      </c>
      <c r="E480" s="33" t="s">
        <v>1123</v>
      </c>
      <c r="F480" s="84" t="s">
        <v>1125</v>
      </c>
      <c r="G480" s="43" t="s">
        <v>43</v>
      </c>
      <c r="H480" s="28" t="s">
        <v>6</v>
      </c>
      <c r="I480" s="28"/>
      <c r="J480" s="33" t="s">
        <v>121</v>
      </c>
    </row>
    <row r="481" spans="1:10" ht="14.1" customHeight="1" x14ac:dyDescent="0.2">
      <c r="A481" s="42">
        <v>481</v>
      </c>
      <c r="B481" s="37">
        <f t="shared" si="30"/>
        <v>380</v>
      </c>
      <c r="C481" s="37">
        <v>380</v>
      </c>
      <c r="D481" s="33" t="s">
        <v>1120</v>
      </c>
      <c r="E481" s="83" t="s">
        <v>1126</v>
      </c>
      <c r="F481" s="76" t="s">
        <v>1127</v>
      </c>
      <c r="G481" s="44" t="s">
        <v>16</v>
      </c>
      <c r="J481" s="25" t="s">
        <v>1128</v>
      </c>
    </row>
    <row r="482" spans="1:10" s="93" customFormat="1" ht="14.1" customHeight="1" x14ac:dyDescent="0.2">
      <c r="A482" s="42">
        <v>482</v>
      </c>
      <c r="B482" s="37">
        <f t="shared" si="30"/>
        <v>381</v>
      </c>
      <c r="C482" s="37">
        <v>381</v>
      </c>
      <c r="D482" s="33" t="s">
        <v>1120</v>
      </c>
      <c r="E482" s="109" t="s">
        <v>1129</v>
      </c>
      <c r="F482" s="116" t="s">
        <v>1130</v>
      </c>
      <c r="G482" s="43" t="s">
        <v>19</v>
      </c>
      <c r="H482" s="28"/>
      <c r="I482" s="28"/>
      <c r="J482" s="33" t="s">
        <v>1131</v>
      </c>
    </row>
    <row r="483" spans="1:10" s="93" customFormat="1" ht="14.1" customHeight="1" x14ac:dyDescent="0.2">
      <c r="A483" s="42">
        <v>483</v>
      </c>
      <c r="B483" s="37">
        <f t="shared" si="30"/>
        <v>382</v>
      </c>
      <c r="C483" s="37">
        <v>382</v>
      </c>
      <c r="D483" s="33" t="s">
        <v>1120</v>
      </c>
      <c r="E483" s="97" t="s">
        <v>1132</v>
      </c>
      <c r="F483" s="84" t="s">
        <v>1133</v>
      </c>
      <c r="G483" s="43" t="s">
        <v>19</v>
      </c>
      <c r="H483" s="28" t="s">
        <v>6</v>
      </c>
      <c r="I483" s="28"/>
      <c r="J483" s="33" t="s">
        <v>121</v>
      </c>
    </row>
    <row r="484" spans="1:10" s="80" customFormat="1" ht="14.1" customHeight="1" x14ac:dyDescent="0.2">
      <c r="A484" s="42">
        <v>484</v>
      </c>
      <c r="B484" s="37">
        <f t="shared" si="30"/>
        <v>383</v>
      </c>
      <c r="C484" s="37">
        <v>383</v>
      </c>
      <c r="D484" s="33" t="s">
        <v>1120</v>
      </c>
      <c r="E484" s="96" t="s">
        <v>1134</v>
      </c>
      <c r="F484" s="78" t="s">
        <v>1135</v>
      </c>
      <c r="G484" s="43" t="s">
        <v>19</v>
      </c>
      <c r="H484" s="28" t="s">
        <v>6</v>
      </c>
      <c r="I484" s="28"/>
      <c r="J484" s="25" t="s">
        <v>1136</v>
      </c>
    </row>
    <row r="485" spans="1:10" s="93" customFormat="1" ht="14.1" customHeight="1" x14ac:dyDescent="0.2">
      <c r="A485" s="42">
        <v>485</v>
      </c>
      <c r="B485" s="37">
        <f t="shared" si="30"/>
        <v>384</v>
      </c>
      <c r="C485" s="37">
        <v>384</v>
      </c>
      <c r="D485" s="33" t="s">
        <v>1120</v>
      </c>
      <c r="E485" s="33" t="s">
        <v>1137</v>
      </c>
      <c r="F485" s="84" t="s">
        <v>1138</v>
      </c>
      <c r="G485" s="43" t="s">
        <v>16</v>
      </c>
      <c r="H485" s="28" t="s">
        <v>6</v>
      </c>
      <c r="I485" s="28"/>
      <c r="J485" s="33" t="s">
        <v>121</v>
      </c>
    </row>
    <row r="486" spans="1:10" s="93" customFormat="1" ht="14.1" customHeight="1" x14ac:dyDescent="0.2">
      <c r="A486" s="42">
        <v>486</v>
      </c>
      <c r="B486" s="37">
        <f t="shared" si="30"/>
        <v>385</v>
      </c>
      <c r="C486" s="37">
        <v>385</v>
      </c>
      <c r="D486" s="33" t="s">
        <v>1120</v>
      </c>
      <c r="E486" s="33" t="s">
        <v>1139</v>
      </c>
      <c r="F486" s="84" t="s">
        <v>1140</v>
      </c>
      <c r="G486" s="43" t="s">
        <v>197</v>
      </c>
      <c r="H486" s="28" t="s">
        <v>6</v>
      </c>
      <c r="I486" s="28"/>
      <c r="J486" s="33" t="s">
        <v>121</v>
      </c>
    </row>
    <row r="487" spans="1:10" s="93" customFormat="1" ht="14.1" customHeight="1" x14ac:dyDescent="0.2">
      <c r="A487" s="42">
        <v>487</v>
      </c>
      <c r="B487" s="37"/>
      <c r="C487" s="37"/>
      <c r="D487" s="18"/>
      <c r="E487" s="33"/>
      <c r="F487" s="84"/>
      <c r="G487" s="99"/>
      <c r="H487" s="28"/>
      <c r="I487" s="28"/>
      <c r="J487" s="33"/>
    </row>
    <row r="488" spans="1:10" s="69" customFormat="1" ht="14.1" customHeight="1" x14ac:dyDescent="0.2">
      <c r="A488" s="42">
        <v>488</v>
      </c>
      <c r="B488" s="22"/>
      <c r="C488" s="22"/>
      <c r="D488" s="18"/>
      <c r="E488" s="66" t="s">
        <v>1141</v>
      </c>
      <c r="F488" s="66" t="s">
        <v>1142</v>
      </c>
      <c r="G488" s="106"/>
      <c r="H488" s="30"/>
      <c r="I488" s="30"/>
      <c r="J488" s="107"/>
    </row>
    <row r="489" spans="1:10" s="93" customFormat="1" ht="14.1" customHeight="1" x14ac:dyDescent="0.2">
      <c r="A489" s="42">
        <v>489</v>
      </c>
      <c r="B489" s="37">
        <f>B486+1</f>
        <v>386</v>
      </c>
      <c r="C489" s="37">
        <v>386</v>
      </c>
      <c r="D489" s="25" t="s">
        <v>1142</v>
      </c>
      <c r="E489" s="112" t="s">
        <v>1143</v>
      </c>
      <c r="F489" s="84" t="s">
        <v>1145</v>
      </c>
      <c r="G489" s="99" t="s">
        <v>48</v>
      </c>
      <c r="H489" s="28" t="s">
        <v>69</v>
      </c>
      <c r="I489" s="28" t="s">
        <v>69</v>
      </c>
      <c r="J489" s="33" t="s">
        <v>121</v>
      </c>
    </row>
    <row r="490" spans="1:10" s="93" customFormat="1" ht="14.1" customHeight="1" x14ac:dyDescent="0.2">
      <c r="A490" s="42">
        <v>490</v>
      </c>
      <c r="B490" s="37"/>
      <c r="C490" s="37"/>
      <c r="D490" s="18"/>
      <c r="E490" s="33"/>
      <c r="F490" s="84"/>
      <c r="G490" s="99"/>
      <c r="H490" s="28"/>
      <c r="I490" s="28"/>
      <c r="J490" s="33"/>
    </row>
    <row r="491" spans="1:10" s="69" customFormat="1" ht="14.1" customHeight="1" x14ac:dyDescent="0.2">
      <c r="A491" s="42">
        <v>491</v>
      </c>
      <c r="B491" s="22"/>
      <c r="C491" s="22"/>
      <c r="D491" s="18"/>
      <c r="E491" s="66" t="s">
        <v>1146</v>
      </c>
      <c r="F491" s="66" t="s">
        <v>1147</v>
      </c>
      <c r="G491" s="106"/>
      <c r="H491" s="30"/>
      <c r="I491" s="30"/>
      <c r="J491" s="107"/>
    </row>
    <row r="492" spans="1:10" s="93" customFormat="1" ht="14.1" customHeight="1" x14ac:dyDescent="0.2">
      <c r="A492" s="42">
        <v>492</v>
      </c>
      <c r="B492" s="37">
        <f>B489+1</f>
        <v>387</v>
      </c>
      <c r="C492" s="37">
        <v>387</v>
      </c>
      <c r="D492" s="25" t="s">
        <v>1147</v>
      </c>
      <c r="E492" s="111" t="s">
        <v>1148</v>
      </c>
      <c r="F492" s="31" t="s">
        <v>1150</v>
      </c>
      <c r="G492" s="99" t="s">
        <v>48</v>
      </c>
      <c r="H492" s="28" t="s">
        <v>40</v>
      </c>
      <c r="I492" s="28" t="s">
        <v>50</v>
      </c>
      <c r="J492" s="33" t="s">
        <v>1151</v>
      </c>
    </row>
    <row r="493" spans="1:10" s="93" customFormat="1" ht="14.1" customHeight="1" x14ac:dyDescent="0.2">
      <c r="A493" s="42">
        <v>493</v>
      </c>
      <c r="B493" s="37">
        <f t="shared" ref="B493:B506" si="31">B492+1</f>
        <v>388</v>
      </c>
      <c r="C493" s="37">
        <v>388</v>
      </c>
      <c r="D493" s="25" t="s">
        <v>1147</v>
      </c>
      <c r="E493" s="111" t="s">
        <v>1152</v>
      </c>
      <c r="F493" s="31" t="s">
        <v>1153</v>
      </c>
      <c r="G493" s="99" t="s">
        <v>48</v>
      </c>
      <c r="H493" s="28" t="s">
        <v>40</v>
      </c>
      <c r="I493" s="28" t="s">
        <v>153</v>
      </c>
      <c r="J493" s="33" t="s">
        <v>693</v>
      </c>
    </row>
    <row r="494" spans="1:10" s="93" customFormat="1" ht="14.1" customHeight="1" x14ac:dyDescent="0.2">
      <c r="A494" s="42">
        <v>494</v>
      </c>
      <c r="B494" s="37">
        <f t="shared" si="31"/>
        <v>389</v>
      </c>
      <c r="C494" s="37">
        <v>389</v>
      </c>
      <c r="D494" s="25" t="s">
        <v>1147</v>
      </c>
      <c r="E494" s="111" t="s">
        <v>1154</v>
      </c>
      <c r="F494" s="31" t="s">
        <v>1156</v>
      </c>
      <c r="G494" s="99" t="s">
        <v>48</v>
      </c>
      <c r="H494" s="28" t="s">
        <v>50</v>
      </c>
      <c r="I494" s="28" t="s">
        <v>50</v>
      </c>
      <c r="J494" s="33" t="s">
        <v>121</v>
      </c>
    </row>
    <row r="495" spans="1:10" s="93" customFormat="1" ht="14.1" customHeight="1" x14ac:dyDescent="0.2">
      <c r="A495" s="42">
        <v>495</v>
      </c>
      <c r="B495" s="37">
        <f t="shared" si="31"/>
        <v>390</v>
      </c>
      <c r="C495" s="37">
        <v>390</v>
      </c>
      <c r="D495" s="25" t="s">
        <v>1147</v>
      </c>
      <c r="E495" s="111" t="s">
        <v>1157</v>
      </c>
      <c r="F495" s="31" t="s">
        <v>1159</v>
      </c>
      <c r="G495" s="99" t="s">
        <v>48</v>
      </c>
      <c r="H495" s="28" t="s">
        <v>50</v>
      </c>
      <c r="I495" s="28" t="s">
        <v>153</v>
      </c>
      <c r="J495" s="33" t="s">
        <v>1160</v>
      </c>
    </row>
    <row r="496" spans="1:10" s="93" customFormat="1" ht="14.1" customHeight="1" x14ac:dyDescent="0.2">
      <c r="A496" s="42">
        <v>496</v>
      </c>
      <c r="B496" s="37">
        <f t="shared" si="31"/>
        <v>391</v>
      </c>
      <c r="C496" s="37">
        <v>391</v>
      </c>
      <c r="D496" s="25" t="s">
        <v>1147</v>
      </c>
      <c r="E496" s="112" t="s">
        <v>1161</v>
      </c>
      <c r="F496" s="84" t="s">
        <v>1163</v>
      </c>
      <c r="G496" s="99" t="s">
        <v>48</v>
      </c>
      <c r="H496" s="28" t="s">
        <v>69</v>
      </c>
      <c r="I496" s="28" t="s">
        <v>69</v>
      </c>
      <c r="J496" s="118"/>
    </row>
    <row r="497" spans="1:10" s="93" customFormat="1" ht="14.1" customHeight="1" x14ac:dyDescent="0.2">
      <c r="A497" s="42">
        <v>497</v>
      </c>
      <c r="B497" s="37">
        <f t="shared" si="31"/>
        <v>392</v>
      </c>
      <c r="C497" s="37">
        <v>392</v>
      </c>
      <c r="D497" s="25" t="s">
        <v>1147</v>
      </c>
      <c r="E497" s="111" t="s">
        <v>1164</v>
      </c>
      <c r="F497" s="31" t="s">
        <v>1166</v>
      </c>
      <c r="G497" s="99" t="s">
        <v>48</v>
      </c>
      <c r="H497" s="28" t="s">
        <v>153</v>
      </c>
      <c r="I497" s="28" t="s">
        <v>69</v>
      </c>
      <c r="J497" s="33" t="s">
        <v>121</v>
      </c>
    </row>
    <row r="498" spans="1:10" s="93" customFormat="1" ht="14.1" customHeight="1" x14ac:dyDescent="0.2">
      <c r="A498" s="42">
        <v>498</v>
      </c>
      <c r="B498" s="37">
        <f t="shared" si="31"/>
        <v>393</v>
      </c>
      <c r="C498" s="37">
        <v>393</v>
      </c>
      <c r="D498" s="25" t="s">
        <v>1147</v>
      </c>
      <c r="E498" s="111" t="s">
        <v>1167</v>
      </c>
      <c r="F498" s="31" t="s">
        <v>1169</v>
      </c>
      <c r="G498" s="99" t="s">
        <v>48</v>
      </c>
      <c r="H498" s="28" t="s">
        <v>6</v>
      </c>
      <c r="I498" s="28" t="s">
        <v>2482</v>
      </c>
      <c r="J498" s="33" t="s">
        <v>1170</v>
      </c>
    </row>
    <row r="499" spans="1:10" s="93" customFormat="1" ht="14.1" customHeight="1" x14ac:dyDescent="0.2">
      <c r="A499" s="42">
        <v>499</v>
      </c>
      <c r="B499" s="37">
        <f t="shared" si="31"/>
        <v>394</v>
      </c>
      <c r="C499" s="37">
        <v>394</v>
      </c>
      <c r="D499" s="25" t="s">
        <v>1147</v>
      </c>
      <c r="E499" s="97" t="s">
        <v>1171</v>
      </c>
      <c r="F499" s="84" t="s">
        <v>1172</v>
      </c>
      <c r="G499" s="43" t="s">
        <v>16</v>
      </c>
      <c r="H499" s="28" t="s">
        <v>6</v>
      </c>
      <c r="I499" s="28"/>
      <c r="J499" s="33" t="s">
        <v>1173</v>
      </c>
    </row>
    <row r="500" spans="1:10" s="93" customFormat="1" ht="14.1" customHeight="1" x14ac:dyDescent="0.2">
      <c r="A500" s="42">
        <v>500</v>
      </c>
      <c r="B500" s="37">
        <f t="shared" si="31"/>
        <v>395</v>
      </c>
      <c r="C500" s="37">
        <v>395</v>
      </c>
      <c r="D500" s="25" t="s">
        <v>1147</v>
      </c>
      <c r="E500" s="33" t="s">
        <v>1174</v>
      </c>
      <c r="F500" s="84" t="s">
        <v>1175</v>
      </c>
      <c r="G500" s="99" t="s">
        <v>379</v>
      </c>
      <c r="H500" s="28" t="s">
        <v>40</v>
      </c>
      <c r="I500" s="28" t="s">
        <v>69</v>
      </c>
      <c r="J500" s="33" t="s">
        <v>1176</v>
      </c>
    </row>
    <row r="501" spans="1:10" s="93" customFormat="1" ht="14.1" customHeight="1" x14ac:dyDescent="0.2">
      <c r="A501" s="42">
        <v>501</v>
      </c>
      <c r="B501" s="37">
        <f t="shared" si="31"/>
        <v>396</v>
      </c>
      <c r="C501" s="37">
        <v>396</v>
      </c>
      <c r="D501" s="25" t="s">
        <v>1147</v>
      </c>
      <c r="E501" s="33" t="s">
        <v>1177</v>
      </c>
      <c r="F501" s="84" t="s">
        <v>1178</v>
      </c>
      <c r="G501" s="43" t="s">
        <v>16</v>
      </c>
      <c r="H501" s="28" t="s">
        <v>6</v>
      </c>
      <c r="I501" s="28" t="s">
        <v>69</v>
      </c>
      <c r="J501" s="33" t="s">
        <v>121</v>
      </c>
    </row>
    <row r="502" spans="1:10" s="124" customFormat="1" ht="14.1" customHeight="1" x14ac:dyDescent="0.2">
      <c r="A502" s="42">
        <v>502</v>
      </c>
      <c r="B502" s="37">
        <f t="shared" si="31"/>
        <v>397</v>
      </c>
      <c r="C502" s="37">
        <v>397</v>
      </c>
      <c r="D502" s="25" t="s">
        <v>1147</v>
      </c>
      <c r="E502" s="118" t="s">
        <v>1179</v>
      </c>
      <c r="F502" s="119" t="s">
        <v>1180</v>
      </c>
      <c r="G502" s="43" t="s">
        <v>2489</v>
      </c>
      <c r="H502" s="28" t="s">
        <v>6</v>
      </c>
      <c r="I502" s="28"/>
      <c r="J502" s="33" t="s">
        <v>1181</v>
      </c>
    </row>
    <row r="503" spans="1:10" s="93" customFormat="1" ht="14.1" customHeight="1" x14ac:dyDescent="0.2">
      <c r="A503" s="42">
        <v>503</v>
      </c>
      <c r="B503" s="37">
        <f t="shared" si="31"/>
        <v>398</v>
      </c>
      <c r="C503" s="37">
        <v>398</v>
      </c>
      <c r="D503" s="25" t="s">
        <v>1147</v>
      </c>
      <c r="E503" s="111" t="s">
        <v>1182</v>
      </c>
      <c r="F503" s="31" t="s">
        <v>1183</v>
      </c>
      <c r="G503" s="99" t="s">
        <v>48</v>
      </c>
      <c r="H503" s="28" t="s">
        <v>40</v>
      </c>
      <c r="I503" s="28" t="s">
        <v>50</v>
      </c>
      <c r="J503" s="33" t="s">
        <v>121</v>
      </c>
    </row>
    <row r="504" spans="1:10" s="93" customFormat="1" ht="14.1" customHeight="1" x14ac:dyDescent="0.2">
      <c r="A504" s="42">
        <v>504</v>
      </c>
      <c r="B504" s="37">
        <f t="shared" si="31"/>
        <v>399</v>
      </c>
      <c r="C504" s="37">
        <v>399</v>
      </c>
      <c r="D504" s="25" t="s">
        <v>1147</v>
      </c>
      <c r="E504" s="108" t="s">
        <v>1184</v>
      </c>
      <c r="F504" s="84" t="s">
        <v>1185</v>
      </c>
      <c r="G504" s="99" t="s">
        <v>48</v>
      </c>
      <c r="H504" s="28" t="s">
        <v>6</v>
      </c>
      <c r="I504" s="28"/>
      <c r="J504" s="33" t="s">
        <v>121</v>
      </c>
    </row>
    <row r="505" spans="1:10" s="93" customFormat="1" ht="14.1" customHeight="1" x14ac:dyDescent="0.2">
      <c r="A505" s="42">
        <v>505</v>
      </c>
      <c r="B505" s="37">
        <f t="shared" si="31"/>
        <v>400</v>
      </c>
      <c r="C505" s="37">
        <v>400</v>
      </c>
      <c r="D505" s="25" t="s">
        <v>1147</v>
      </c>
      <c r="E505" s="108" t="s">
        <v>1186</v>
      </c>
      <c r="F505" s="84" t="s">
        <v>1188</v>
      </c>
      <c r="G505" s="99" t="s">
        <v>48</v>
      </c>
      <c r="H505" s="28" t="s">
        <v>6</v>
      </c>
      <c r="I505" s="28" t="s">
        <v>69</v>
      </c>
      <c r="J505" s="33" t="s">
        <v>1189</v>
      </c>
    </row>
    <row r="506" spans="1:10" s="93" customFormat="1" ht="14.1" customHeight="1" x14ac:dyDescent="0.2">
      <c r="A506" s="42">
        <v>506</v>
      </c>
      <c r="B506" s="37">
        <f t="shared" si="31"/>
        <v>401</v>
      </c>
      <c r="C506" s="37">
        <v>401</v>
      </c>
      <c r="D506" s="25" t="s">
        <v>1147</v>
      </c>
      <c r="E506" s="121" t="s">
        <v>1190</v>
      </c>
      <c r="F506" s="116" t="s">
        <v>1191</v>
      </c>
      <c r="G506" s="99" t="s">
        <v>48</v>
      </c>
      <c r="H506" s="28" t="s">
        <v>379</v>
      </c>
      <c r="I506" s="28"/>
      <c r="J506" s="33" t="s">
        <v>1192</v>
      </c>
    </row>
    <row r="507" spans="1:10" s="93" customFormat="1" ht="14.1" customHeight="1" x14ac:dyDescent="0.2">
      <c r="A507" s="42">
        <v>507</v>
      </c>
      <c r="B507" s="37"/>
      <c r="C507" s="37"/>
      <c r="D507" s="18"/>
      <c r="E507" s="33"/>
      <c r="F507" s="84"/>
      <c r="G507" s="99"/>
      <c r="H507" s="28"/>
      <c r="I507" s="28"/>
      <c r="J507" s="33"/>
    </row>
    <row r="508" spans="1:10" s="69" customFormat="1" ht="14.1" customHeight="1" x14ac:dyDescent="0.2">
      <c r="A508" s="42">
        <v>508</v>
      </c>
      <c r="B508" s="22"/>
      <c r="C508" s="22"/>
      <c r="D508" s="18"/>
      <c r="E508" s="66" t="s">
        <v>1193</v>
      </c>
      <c r="F508" s="66" t="s">
        <v>1194</v>
      </c>
      <c r="G508" s="106"/>
      <c r="H508" s="30"/>
      <c r="I508" s="30"/>
      <c r="J508" s="107"/>
    </row>
    <row r="509" spans="1:10" s="93" customFormat="1" ht="14.1" customHeight="1" x14ac:dyDescent="0.2">
      <c r="A509" s="42">
        <v>509</v>
      </c>
      <c r="B509" s="37">
        <f>B506+1</f>
        <v>402</v>
      </c>
      <c r="C509" s="37">
        <v>402</v>
      </c>
      <c r="D509" s="25" t="s">
        <v>1194</v>
      </c>
      <c r="E509" s="108" t="s">
        <v>1195</v>
      </c>
      <c r="F509" s="84" t="s">
        <v>1196</v>
      </c>
      <c r="G509" s="99" t="s">
        <v>48</v>
      </c>
      <c r="H509" s="28" t="s">
        <v>50</v>
      </c>
      <c r="I509" s="28" t="s">
        <v>50</v>
      </c>
      <c r="J509" s="33" t="s">
        <v>1197</v>
      </c>
    </row>
    <row r="510" spans="1:10" s="93" customFormat="1" ht="14.1" customHeight="1" x14ac:dyDescent="0.2">
      <c r="A510" s="42">
        <v>510</v>
      </c>
      <c r="B510" s="37">
        <f t="shared" ref="B510" si="32">B509+1</f>
        <v>403</v>
      </c>
      <c r="C510" s="37">
        <v>403</v>
      </c>
      <c r="D510" s="25" t="s">
        <v>1194</v>
      </c>
      <c r="E510" s="111" t="s">
        <v>1198</v>
      </c>
      <c r="F510" s="31" t="s">
        <v>1199</v>
      </c>
      <c r="G510" s="99" t="s">
        <v>48</v>
      </c>
      <c r="H510" s="28" t="s">
        <v>50</v>
      </c>
      <c r="I510" s="28" t="s">
        <v>50</v>
      </c>
      <c r="J510" s="33" t="s">
        <v>1200</v>
      </c>
    </row>
    <row r="511" spans="1:10" s="93" customFormat="1" ht="14.1" customHeight="1" x14ac:dyDescent="0.2">
      <c r="A511" s="42">
        <v>511</v>
      </c>
      <c r="B511" s="37"/>
      <c r="C511" s="37"/>
      <c r="D511" s="18"/>
      <c r="E511" s="33"/>
      <c r="F511" s="84"/>
      <c r="G511" s="99"/>
      <c r="H511" s="28"/>
      <c r="I511" s="28"/>
      <c r="J511" s="33"/>
    </row>
    <row r="512" spans="1:10" s="69" customFormat="1" ht="14.1" customHeight="1" x14ac:dyDescent="0.2">
      <c r="A512" s="42">
        <v>512</v>
      </c>
      <c r="B512" s="22"/>
      <c r="C512" s="22"/>
      <c r="D512" s="18"/>
      <c r="E512" s="66" t="s">
        <v>1201</v>
      </c>
      <c r="F512" s="66" t="s">
        <v>1202</v>
      </c>
      <c r="G512" s="106"/>
      <c r="H512" s="30"/>
      <c r="I512" s="30"/>
      <c r="J512" s="107"/>
    </row>
    <row r="513" spans="1:10" s="93" customFormat="1" ht="14.1" customHeight="1" x14ac:dyDescent="0.2">
      <c r="A513" s="42">
        <v>513</v>
      </c>
      <c r="B513" s="37">
        <f>B510+1</f>
        <v>404</v>
      </c>
      <c r="C513" s="37">
        <v>404</v>
      </c>
      <c r="D513" s="25" t="s">
        <v>1202</v>
      </c>
      <c r="E513" s="108" t="s">
        <v>1203</v>
      </c>
      <c r="F513" s="84" t="s">
        <v>1204</v>
      </c>
      <c r="G513" s="99" t="s">
        <v>48</v>
      </c>
      <c r="H513" s="28" t="s">
        <v>40</v>
      </c>
      <c r="I513" s="28" t="s">
        <v>50</v>
      </c>
      <c r="J513" s="33" t="s">
        <v>1205</v>
      </c>
    </row>
    <row r="514" spans="1:10" s="93" customFormat="1" ht="14.1" customHeight="1" x14ac:dyDescent="0.2">
      <c r="A514" s="42">
        <v>514</v>
      </c>
      <c r="B514" s="37">
        <f t="shared" ref="B514:B518" si="33">B513+1</f>
        <v>405</v>
      </c>
      <c r="C514" s="37">
        <v>405</v>
      </c>
      <c r="D514" s="25" t="s">
        <v>1202</v>
      </c>
      <c r="E514" s="33" t="s">
        <v>1206</v>
      </c>
      <c r="F514" s="84" t="s">
        <v>1207</v>
      </c>
      <c r="G514" s="43" t="s">
        <v>379</v>
      </c>
      <c r="H514" s="28" t="s">
        <v>6</v>
      </c>
      <c r="I514" s="28"/>
      <c r="J514" s="33" t="s">
        <v>1208</v>
      </c>
    </row>
    <row r="515" spans="1:10" s="93" customFormat="1" ht="14.1" customHeight="1" x14ac:dyDescent="0.2">
      <c r="A515" s="42">
        <v>515</v>
      </c>
      <c r="B515" s="37">
        <f t="shared" si="33"/>
        <v>406</v>
      </c>
      <c r="C515" s="37">
        <v>406</v>
      </c>
      <c r="D515" s="25" t="s">
        <v>1202</v>
      </c>
      <c r="E515" s="33" t="s">
        <v>1209</v>
      </c>
      <c r="F515" s="84" t="s">
        <v>1210</v>
      </c>
      <c r="G515" s="43" t="s">
        <v>16</v>
      </c>
      <c r="H515" s="28" t="s">
        <v>6</v>
      </c>
      <c r="I515" s="28"/>
      <c r="J515" s="33" t="s">
        <v>121</v>
      </c>
    </row>
    <row r="516" spans="1:10" s="93" customFormat="1" ht="14.1" customHeight="1" x14ac:dyDescent="0.2">
      <c r="A516" s="42">
        <v>516</v>
      </c>
      <c r="B516" s="37">
        <f t="shared" si="33"/>
        <v>407</v>
      </c>
      <c r="C516" s="37">
        <v>407</v>
      </c>
      <c r="D516" s="25" t="s">
        <v>1202</v>
      </c>
      <c r="E516" s="108" t="s">
        <v>1211</v>
      </c>
      <c r="F516" s="84" t="s">
        <v>1213</v>
      </c>
      <c r="G516" s="99" t="s">
        <v>48</v>
      </c>
      <c r="H516" s="28" t="s">
        <v>50</v>
      </c>
      <c r="I516" s="28" t="s">
        <v>50</v>
      </c>
      <c r="J516" s="33" t="s">
        <v>121</v>
      </c>
    </row>
    <row r="517" spans="1:10" s="93" customFormat="1" ht="14.1" customHeight="1" x14ac:dyDescent="0.2">
      <c r="A517" s="42">
        <v>517</v>
      </c>
      <c r="B517" s="37">
        <f t="shared" si="33"/>
        <v>408</v>
      </c>
      <c r="C517" s="37">
        <v>408</v>
      </c>
      <c r="D517" s="25" t="s">
        <v>1202</v>
      </c>
      <c r="E517" s="97" t="s">
        <v>1214</v>
      </c>
      <c r="F517" s="84" t="s">
        <v>1215</v>
      </c>
      <c r="G517" s="43" t="s">
        <v>19</v>
      </c>
      <c r="H517" s="28" t="s">
        <v>6</v>
      </c>
      <c r="I517" s="28"/>
      <c r="J517" s="33" t="s">
        <v>121</v>
      </c>
    </row>
    <row r="518" spans="1:10" s="93" customFormat="1" ht="14.1" customHeight="1" x14ac:dyDescent="0.2">
      <c r="A518" s="42">
        <v>518</v>
      </c>
      <c r="B518" s="37">
        <f t="shared" si="33"/>
        <v>409</v>
      </c>
      <c r="C518" s="37">
        <v>409</v>
      </c>
      <c r="D518" s="25" t="s">
        <v>1202</v>
      </c>
      <c r="E518" s="109" t="s">
        <v>1216</v>
      </c>
      <c r="F518" s="116" t="s">
        <v>1217</v>
      </c>
      <c r="G518" s="43" t="s">
        <v>19</v>
      </c>
      <c r="H518" s="28" t="s">
        <v>50</v>
      </c>
      <c r="I518" s="28" t="s">
        <v>50</v>
      </c>
      <c r="J518" s="33" t="s">
        <v>1218</v>
      </c>
    </row>
    <row r="519" spans="1:10" s="93" customFormat="1" ht="14.1" customHeight="1" x14ac:dyDescent="0.2">
      <c r="A519" s="42">
        <v>519</v>
      </c>
      <c r="B519" s="37"/>
      <c r="C519" s="37"/>
      <c r="D519" s="18"/>
      <c r="E519" s="33"/>
      <c r="F519" s="84"/>
      <c r="G519" s="99"/>
      <c r="H519" s="28"/>
      <c r="I519" s="28"/>
      <c r="J519" s="33"/>
    </row>
    <row r="520" spans="1:10" s="93" customFormat="1" ht="14.1" customHeight="1" x14ac:dyDescent="0.2">
      <c r="A520" s="42">
        <v>520</v>
      </c>
      <c r="B520" s="37"/>
      <c r="C520" s="37"/>
      <c r="D520" s="18"/>
      <c r="E520" s="125" t="s">
        <v>1219</v>
      </c>
      <c r="F520" s="66" t="s">
        <v>1220</v>
      </c>
      <c r="G520" s="99"/>
      <c r="H520" s="28"/>
      <c r="I520" s="28"/>
      <c r="J520" s="33"/>
    </row>
    <row r="521" spans="1:10" s="93" customFormat="1" ht="14.1" customHeight="1" x14ac:dyDescent="0.2">
      <c r="A521" s="42">
        <v>521</v>
      </c>
      <c r="B521" s="37">
        <f>B518+1</f>
        <v>410</v>
      </c>
      <c r="C521" s="37">
        <v>410</v>
      </c>
      <c r="D521" s="25" t="s">
        <v>1220</v>
      </c>
      <c r="E521" s="33" t="s">
        <v>1221</v>
      </c>
      <c r="F521" s="84" t="s">
        <v>1223</v>
      </c>
      <c r="G521" s="43" t="s">
        <v>16</v>
      </c>
      <c r="H521" s="28" t="s">
        <v>6</v>
      </c>
      <c r="I521" s="28"/>
      <c r="J521" s="33" t="s">
        <v>121</v>
      </c>
    </row>
    <row r="522" spans="1:10" s="93" customFormat="1" ht="14.1" customHeight="1" x14ac:dyDescent="0.2">
      <c r="A522" s="42">
        <v>522</v>
      </c>
      <c r="B522" s="37"/>
      <c r="C522" s="37"/>
      <c r="D522" s="18"/>
      <c r="E522" s="33"/>
      <c r="F522" s="84"/>
      <c r="G522" s="99"/>
      <c r="H522" s="28"/>
      <c r="I522" s="28"/>
      <c r="J522" s="33"/>
    </row>
    <row r="523" spans="1:10" s="69" customFormat="1" ht="14.1" customHeight="1" x14ac:dyDescent="0.2">
      <c r="A523" s="42">
        <v>523</v>
      </c>
      <c r="B523" s="22"/>
      <c r="C523" s="22"/>
      <c r="D523" s="18"/>
      <c r="E523" s="66" t="s">
        <v>1224</v>
      </c>
      <c r="F523" s="66" t="s">
        <v>1225</v>
      </c>
      <c r="G523" s="106"/>
      <c r="H523" s="30"/>
      <c r="I523" s="30"/>
      <c r="J523" s="107"/>
    </row>
    <row r="524" spans="1:10" s="93" customFormat="1" ht="14.1" customHeight="1" x14ac:dyDescent="0.2">
      <c r="A524" s="42">
        <v>524</v>
      </c>
      <c r="B524" s="37">
        <f>B521+1</f>
        <v>411</v>
      </c>
      <c r="C524" s="37">
        <v>411</v>
      </c>
      <c r="D524" s="25" t="s">
        <v>1225</v>
      </c>
      <c r="E524" s="33" t="s">
        <v>1226</v>
      </c>
      <c r="F524" s="84" t="s">
        <v>1228</v>
      </c>
      <c r="G524" s="43" t="s">
        <v>16</v>
      </c>
      <c r="H524" s="28" t="s">
        <v>6</v>
      </c>
      <c r="I524" s="28"/>
      <c r="J524" s="33" t="s">
        <v>121</v>
      </c>
    </row>
    <row r="525" spans="1:10" s="93" customFormat="1" ht="14.1" customHeight="1" x14ac:dyDescent="0.2">
      <c r="A525" s="42">
        <v>525</v>
      </c>
      <c r="B525" s="37"/>
      <c r="C525" s="37"/>
      <c r="D525" s="18"/>
      <c r="E525" s="33"/>
      <c r="F525" s="84"/>
      <c r="G525" s="99"/>
      <c r="H525" s="28"/>
      <c r="I525" s="28"/>
      <c r="J525" s="33"/>
    </row>
    <row r="526" spans="1:10" s="69" customFormat="1" ht="14.1" customHeight="1" x14ac:dyDescent="0.2">
      <c r="A526" s="42">
        <v>526</v>
      </c>
      <c r="B526" s="22"/>
      <c r="C526" s="22"/>
      <c r="D526" s="18"/>
      <c r="E526" s="66" t="s">
        <v>1229</v>
      </c>
      <c r="F526" s="66" t="s">
        <v>1230</v>
      </c>
      <c r="G526" s="106"/>
      <c r="H526" s="30"/>
      <c r="I526" s="30"/>
      <c r="J526" s="107"/>
    </row>
    <row r="527" spans="1:10" s="93" customFormat="1" ht="14.1" customHeight="1" x14ac:dyDescent="0.2">
      <c r="A527" s="42">
        <v>527</v>
      </c>
      <c r="B527" s="37">
        <f>B524+1</f>
        <v>412</v>
      </c>
      <c r="C527" s="37">
        <v>412</v>
      </c>
      <c r="D527" s="25" t="s">
        <v>1230</v>
      </c>
      <c r="E527" s="33" t="s">
        <v>1231</v>
      </c>
      <c r="F527" s="84" t="s">
        <v>1232</v>
      </c>
      <c r="G527" s="43" t="s">
        <v>16</v>
      </c>
      <c r="H527" s="28" t="s">
        <v>6</v>
      </c>
      <c r="I527" s="28"/>
      <c r="J527" s="33" t="s">
        <v>121</v>
      </c>
    </row>
    <row r="528" spans="1:10" s="93" customFormat="1" ht="14.1" customHeight="1" x14ac:dyDescent="0.2">
      <c r="A528" s="42">
        <v>528</v>
      </c>
      <c r="B528" s="37"/>
      <c r="C528" s="37"/>
      <c r="D528" s="18"/>
      <c r="E528" s="33"/>
      <c r="F528" s="84"/>
      <c r="G528" s="99"/>
      <c r="H528" s="28"/>
      <c r="I528" s="28"/>
      <c r="J528" s="33"/>
    </row>
    <row r="529" spans="1:10" s="69" customFormat="1" ht="14.1" customHeight="1" x14ac:dyDescent="0.2">
      <c r="A529" s="42">
        <v>529</v>
      </c>
      <c r="B529" s="22"/>
      <c r="C529" s="22"/>
      <c r="D529" s="18"/>
      <c r="E529" s="66" t="s">
        <v>1233</v>
      </c>
      <c r="F529" s="66" t="s">
        <v>1234</v>
      </c>
      <c r="G529" s="106"/>
      <c r="H529" s="30"/>
      <c r="I529" s="30"/>
      <c r="J529" s="107"/>
    </row>
    <row r="530" spans="1:10" s="93" customFormat="1" ht="14.1" customHeight="1" x14ac:dyDescent="0.2">
      <c r="A530" s="42">
        <v>530</v>
      </c>
      <c r="B530" s="37">
        <f>B527+1</f>
        <v>413</v>
      </c>
      <c r="C530" s="37">
        <v>413</v>
      </c>
      <c r="D530" s="25" t="s">
        <v>1234</v>
      </c>
      <c r="E530" s="33" t="s">
        <v>1235</v>
      </c>
      <c r="F530" s="84" t="s">
        <v>1237</v>
      </c>
      <c r="G530" s="43" t="s">
        <v>16</v>
      </c>
      <c r="H530" s="28" t="s">
        <v>6</v>
      </c>
      <c r="I530" s="28"/>
      <c r="J530" s="33" t="s">
        <v>121</v>
      </c>
    </row>
    <row r="531" spans="1:10" s="93" customFormat="1" ht="14.1" customHeight="1" x14ac:dyDescent="0.2">
      <c r="A531" s="42">
        <v>531</v>
      </c>
      <c r="B531" s="37">
        <f t="shared" ref="B531:B540" si="34">B530+1</f>
        <v>414</v>
      </c>
      <c r="C531" s="37">
        <v>414</v>
      </c>
      <c r="D531" s="25" t="s">
        <v>1234</v>
      </c>
      <c r="E531" s="108" t="s">
        <v>1238</v>
      </c>
      <c r="F531" s="84" t="s">
        <v>1240</v>
      </c>
      <c r="G531" s="99" t="s">
        <v>48</v>
      </c>
      <c r="H531" s="28" t="s">
        <v>6</v>
      </c>
      <c r="I531" s="28"/>
      <c r="J531" s="33" t="s">
        <v>121</v>
      </c>
    </row>
    <row r="532" spans="1:10" s="93" customFormat="1" ht="14.1" customHeight="1" x14ac:dyDescent="0.2">
      <c r="A532" s="42">
        <v>532</v>
      </c>
      <c r="B532" s="37">
        <f t="shared" si="34"/>
        <v>415</v>
      </c>
      <c r="C532" s="37">
        <v>415</v>
      </c>
      <c r="D532" s="25" t="s">
        <v>1234</v>
      </c>
      <c r="E532" s="108" t="s">
        <v>1241</v>
      </c>
      <c r="F532" s="84" t="s">
        <v>1243</v>
      </c>
      <c r="G532" s="99" t="s">
        <v>48</v>
      </c>
      <c r="H532" s="28" t="s">
        <v>50</v>
      </c>
      <c r="I532" s="28" t="s">
        <v>50</v>
      </c>
      <c r="J532" s="33" t="s">
        <v>1244</v>
      </c>
    </row>
    <row r="533" spans="1:10" s="93" customFormat="1" ht="14.1" customHeight="1" x14ac:dyDescent="0.2">
      <c r="A533" s="42">
        <v>533</v>
      </c>
      <c r="B533" s="37">
        <f t="shared" si="34"/>
        <v>416</v>
      </c>
      <c r="C533" s="37">
        <v>416</v>
      </c>
      <c r="D533" s="25" t="s">
        <v>1234</v>
      </c>
      <c r="E533" s="108" t="s">
        <v>1245</v>
      </c>
      <c r="F533" s="84" t="s">
        <v>1247</v>
      </c>
      <c r="G533" s="99" t="s">
        <v>48</v>
      </c>
      <c r="H533" s="28" t="s">
        <v>50</v>
      </c>
      <c r="I533" s="28" t="s">
        <v>50</v>
      </c>
      <c r="J533" s="33" t="s">
        <v>121</v>
      </c>
    </row>
    <row r="534" spans="1:10" s="93" customFormat="1" ht="14.1" customHeight="1" x14ac:dyDescent="0.2">
      <c r="A534" s="42">
        <v>534</v>
      </c>
      <c r="B534" s="37">
        <f t="shared" si="34"/>
        <v>417</v>
      </c>
      <c r="C534" s="37">
        <v>417</v>
      </c>
      <c r="D534" s="25" t="s">
        <v>1234</v>
      </c>
      <c r="E534" s="108" t="s">
        <v>1248</v>
      </c>
      <c r="F534" s="84" t="s">
        <v>1250</v>
      </c>
      <c r="G534" s="99" t="s">
        <v>48</v>
      </c>
      <c r="H534" s="28"/>
      <c r="I534" s="28" t="s">
        <v>50</v>
      </c>
      <c r="J534" s="33" t="s">
        <v>121</v>
      </c>
    </row>
    <row r="535" spans="1:10" s="93" customFormat="1" ht="14.1" customHeight="1" x14ac:dyDescent="0.2">
      <c r="A535" s="42">
        <v>535</v>
      </c>
      <c r="B535" s="37">
        <f t="shared" si="34"/>
        <v>418</v>
      </c>
      <c r="C535" s="37">
        <v>418</v>
      </c>
      <c r="D535" s="25" t="s">
        <v>1234</v>
      </c>
      <c r="E535" s="96" t="s">
        <v>1251</v>
      </c>
      <c r="F535" s="78" t="s">
        <v>1252</v>
      </c>
      <c r="G535" s="43" t="s">
        <v>19</v>
      </c>
      <c r="H535" s="28" t="s">
        <v>6</v>
      </c>
      <c r="I535" s="28"/>
      <c r="J535" s="25" t="s">
        <v>1253</v>
      </c>
    </row>
    <row r="536" spans="1:10" s="93" customFormat="1" ht="14.1" customHeight="1" x14ac:dyDescent="0.2">
      <c r="A536" s="42">
        <v>536</v>
      </c>
      <c r="B536" s="37">
        <f t="shared" si="34"/>
        <v>419</v>
      </c>
      <c r="C536" s="37">
        <v>419</v>
      </c>
      <c r="D536" s="25" t="s">
        <v>1234</v>
      </c>
      <c r="E536" s="108" t="s">
        <v>1254</v>
      </c>
      <c r="F536" s="84" t="s">
        <v>1255</v>
      </c>
      <c r="G536" s="99" t="s">
        <v>48</v>
      </c>
      <c r="H536" s="28" t="s">
        <v>6</v>
      </c>
      <c r="I536" s="28"/>
      <c r="J536" s="33" t="s">
        <v>121</v>
      </c>
    </row>
    <row r="537" spans="1:10" s="93" customFormat="1" ht="14.1" customHeight="1" x14ac:dyDescent="0.2">
      <c r="A537" s="42">
        <v>537</v>
      </c>
      <c r="B537" s="37">
        <f t="shared" si="34"/>
        <v>420</v>
      </c>
      <c r="C537" s="37">
        <v>420</v>
      </c>
      <c r="D537" s="25" t="s">
        <v>1234</v>
      </c>
      <c r="E537" s="33" t="s">
        <v>1256</v>
      </c>
      <c r="F537" s="84" t="s">
        <v>1257</v>
      </c>
      <c r="G537" s="43" t="s">
        <v>16</v>
      </c>
      <c r="H537" s="28" t="s">
        <v>6</v>
      </c>
      <c r="I537" s="28"/>
      <c r="J537" s="33" t="s">
        <v>121</v>
      </c>
    </row>
    <row r="538" spans="1:10" s="93" customFormat="1" ht="14.1" customHeight="1" x14ac:dyDescent="0.2">
      <c r="A538" s="42">
        <v>538</v>
      </c>
      <c r="B538" s="37">
        <f t="shared" si="34"/>
        <v>421</v>
      </c>
      <c r="C538" s="37">
        <v>421</v>
      </c>
      <c r="D538" s="25" t="s">
        <v>1234</v>
      </c>
      <c r="E538" s="33" t="s">
        <v>1258</v>
      </c>
      <c r="F538" s="84" t="s">
        <v>1259</v>
      </c>
      <c r="G538" s="43" t="s">
        <v>43</v>
      </c>
      <c r="H538" s="28" t="s">
        <v>6</v>
      </c>
      <c r="I538" s="28"/>
      <c r="J538" s="33" t="s">
        <v>121</v>
      </c>
    </row>
    <row r="539" spans="1:10" s="93" customFormat="1" ht="14.1" customHeight="1" x14ac:dyDescent="0.2">
      <c r="A539" s="42">
        <v>539</v>
      </c>
      <c r="B539" s="37">
        <f t="shared" si="34"/>
        <v>422</v>
      </c>
      <c r="C539" s="37">
        <v>422</v>
      </c>
      <c r="D539" s="25" t="s">
        <v>1234</v>
      </c>
      <c r="E539" s="33" t="s">
        <v>1260</v>
      </c>
      <c r="F539" s="84" t="s">
        <v>1262</v>
      </c>
      <c r="G539" s="43" t="s">
        <v>16</v>
      </c>
      <c r="H539" s="28" t="s">
        <v>40</v>
      </c>
      <c r="I539" s="28" t="s">
        <v>50</v>
      </c>
      <c r="J539" s="33" t="s">
        <v>1263</v>
      </c>
    </row>
    <row r="540" spans="1:10" s="93" customFormat="1" ht="14.1" customHeight="1" x14ac:dyDescent="0.2">
      <c r="A540" s="42">
        <v>540</v>
      </c>
      <c r="B540" s="37">
        <f t="shared" si="34"/>
        <v>423</v>
      </c>
      <c r="C540" s="37">
        <v>423</v>
      </c>
      <c r="D540" s="25" t="s">
        <v>1234</v>
      </c>
      <c r="E540" s="33" t="s">
        <v>1264</v>
      </c>
      <c r="F540" s="84" t="s">
        <v>1265</v>
      </c>
      <c r="G540" s="43" t="s">
        <v>16</v>
      </c>
      <c r="H540" s="28" t="s">
        <v>379</v>
      </c>
      <c r="I540" s="28"/>
      <c r="J540" s="33" t="s">
        <v>1266</v>
      </c>
    </row>
    <row r="541" spans="1:10" s="93" customFormat="1" ht="14.1" customHeight="1" x14ac:dyDescent="0.2">
      <c r="A541" s="42">
        <v>541</v>
      </c>
      <c r="B541" s="37"/>
      <c r="C541" s="37"/>
      <c r="D541" s="18"/>
      <c r="E541" s="33"/>
      <c r="F541" s="84"/>
      <c r="G541" s="99"/>
      <c r="H541" s="28"/>
      <c r="I541" s="28"/>
      <c r="J541" s="33"/>
    </row>
    <row r="542" spans="1:10" s="69" customFormat="1" ht="14.1" customHeight="1" x14ac:dyDescent="0.2">
      <c r="A542" s="42">
        <v>542</v>
      </c>
      <c r="B542" s="22"/>
      <c r="C542" s="22"/>
      <c r="D542" s="18"/>
      <c r="E542" s="66" t="s">
        <v>1267</v>
      </c>
      <c r="F542" s="66" t="s">
        <v>1268</v>
      </c>
      <c r="G542" s="106"/>
      <c r="H542" s="30"/>
      <c r="I542" s="30"/>
      <c r="J542" s="107"/>
    </row>
    <row r="543" spans="1:10" s="93" customFormat="1" ht="14.1" customHeight="1" x14ac:dyDescent="0.2">
      <c r="A543" s="42">
        <v>543</v>
      </c>
      <c r="B543" s="37">
        <f>B540+1</f>
        <v>424</v>
      </c>
      <c r="C543" s="37">
        <v>424</v>
      </c>
      <c r="D543" s="25" t="s">
        <v>1268</v>
      </c>
      <c r="E543" s="33" t="s">
        <v>1269</v>
      </c>
      <c r="F543" s="84" t="s">
        <v>1270</v>
      </c>
      <c r="G543" s="43" t="s">
        <v>16</v>
      </c>
      <c r="H543" s="28" t="s">
        <v>6</v>
      </c>
      <c r="I543" s="28"/>
      <c r="J543" s="33" t="s">
        <v>6</v>
      </c>
    </row>
    <row r="544" spans="1:10" s="93" customFormat="1" ht="14.1" customHeight="1" x14ac:dyDescent="0.2">
      <c r="A544" s="42">
        <v>544</v>
      </c>
      <c r="B544" s="37">
        <f t="shared" ref="B544:B546" si="35">B543+1</f>
        <v>425</v>
      </c>
      <c r="C544" s="37">
        <v>425</v>
      </c>
      <c r="D544" s="25" t="s">
        <v>1268</v>
      </c>
      <c r="E544" s="108" t="s">
        <v>1271</v>
      </c>
      <c r="F544" s="84" t="s">
        <v>1272</v>
      </c>
      <c r="G544" s="99" t="s">
        <v>48</v>
      </c>
      <c r="H544" s="28" t="s">
        <v>6</v>
      </c>
      <c r="I544" s="28"/>
      <c r="J544" s="33" t="s">
        <v>121</v>
      </c>
    </row>
    <row r="545" spans="1:10" s="93" customFormat="1" ht="14.1" customHeight="1" x14ac:dyDescent="0.2">
      <c r="A545" s="42">
        <v>545</v>
      </c>
      <c r="B545" s="37">
        <f t="shared" si="35"/>
        <v>426</v>
      </c>
      <c r="C545" s="37">
        <v>426</v>
      </c>
      <c r="D545" s="25" t="s">
        <v>1268</v>
      </c>
      <c r="E545" s="33" t="s">
        <v>1273</v>
      </c>
      <c r="F545" s="84" t="s">
        <v>1274</v>
      </c>
      <c r="G545" s="99" t="s">
        <v>379</v>
      </c>
      <c r="H545" s="28" t="s">
        <v>6</v>
      </c>
      <c r="I545" s="28"/>
      <c r="J545" s="33" t="s">
        <v>1275</v>
      </c>
    </row>
    <row r="546" spans="1:10" s="93" customFormat="1" ht="14.1" customHeight="1" x14ac:dyDescent="0.2">
      <c r="A546" s="42">
        <v>546</v>
      </c>
      <c r="B546" s="37">
        <f t="shared" si="35"/>
        <v>427</v>
      </c>
      <c r="C546" s="37">
        <v>427</v>
      </c>
      <c r="D546" s="25" t="s">
        <v>1268</v>
      </c>
      <c r="E546" s="108" t="s">
        <v>1276</v>
      </c>
      <c r="F546" s="84" t="s">
        <v>1277</v>
      </c>
      <c r="G546" s="99" t="s">
        <v>48</v>
      </c>
      <c r="H546" s="28" t="s">
        <v>6</v>
      </c>
      <c r="I546" s="28"/>
      <c r="J546" s="33" t="s">
        <v>121</v>
      </c>
    </row>
    <row r="547" spans="1:10" s="93" customFormat="1" ht="14.1" customHeight="1" x14ac:dyDescent="0.2">
      <c r="A547" s="42">
        <v>547</v>
      </c>
      <c r="B547" s="37"/>
      <c r="C547" s="37"/>
      <c r="D547" s="18"/>
      <c r="E547" s="33"/>
      <c r="F547" s="84"/>
      <c r="G547" s="99"/>
      <c r="H547" s="28"/>
      <c r="I547" s="28"/>
      <c r="J547" s="33"/>
    </row>
    <row r="548" spans="1:10" s="69" customFormat="1" ht="14.1" customHeight="1" x14ac:dyDescent="0.2">
      <c r="A548" s="42">
        <v>548</v>
      </c>
      <c r="B548" s="22"/>
      <c r="C548" s="22"/>
      <c r="D548" s="18"/>
      <c r="E548" s="66" t="s">
        <v>1278</v>
      </c>
      <c r="F548" s="70" t="s">
        <v>1279</v>
      </c>
      <c r="G548" s="106"/>
      <c r="H548" s="30"/>
      <c r="I548" s="30"/>
      <c r="J548" s="107"/>
    </row>
    <row r="549" spans="1:10" s="93" customFormat="1" ht="14.1" customHeight="1" x14ac:dyDescent="0.2">
      <c r="A549" s="42">
        <v>549</v>
      </c>
      <c r="B549" s="37">
        <f>B546+1</f>
        <v>428</v>
      </c>
      <c r="C549" s="37">
        <v>428</v>
      </c>
      <c r="D549" s="18" t="s">
        <v>1279</v>
      </c>
      <c r="E549" s="97" t="s">
        <v>1280</v>
      </c>
      <c r="F549" s="84" t="s">
        <v>1281</v>
      </c>
      <c r="G549" s="43" t="s">
        <v>19</v>
      </c>
      <c r="H549" s="28" t="s">
        <v>6</v>
      </c>
      <c r="I549" s="28"/>
      <c r="J549" s="33" t="s">
        <v>1282</v>
      </c>
    </row>
    <row r="550" spans="1:10" s="93" customFormat="1" ht="14.1" customHeight="1" x14ac:dyDescent="0.2">
      <c r="A550" s="42">
        <v>550</v>
      </c>
      <c r="B550" s="37">
        <f t="shared" ref="B550:B552" si="36">B549+1</f>
        <v>429</v>
      </c>
      <c r="C550" s="37">
        <v>429</v>
      </c>
      <c r="D550" s="18" t="s">
        <v>1279</v>
      </c>
      <c r="E550" s="33" t="s">
        <v>1283</v>
      </c>
      <c r="F550" s="84" t="s">
        <v>1284</v>
      </c>
      <c r="G550" s="43" t="s">
        <v>43</v>
      </c>
      <c r="H550" s="28" t="s">
        <v>6</v>
      </c>
      <c r="I550" s="28"/>
      <c r="J550" s="33" t="s">
        <v>121</v>
      </c>
    </row>
    <row r="551" spans="1:10" s="93" customFormat="1" ht="14.1" customHeight="1" x14ac:dyDescent="0.2">
      <c r="A551" s="42">
        <v>551</v>
      </c>
      <c r="B551" s="37">
        <f t="shared" si="36"/>
        <v>430</v>
      </c>
      <c r="C551" s="37">
        <v>430</v>
      </c>
      <c r="D551" s="18" t="s">
        <v>1279</v>
      </c>
      <c r="E551" s="33" t="s">
        <v>1285</v>
      </c>
      <c r="F551" s="84" t="s">
        <v>1286</v>
      </c>
      <c r="G551" s="43" t="s">
        <v>16</v>
      </c>
      <c r="H551" s="28" t="s">
        <v>6</v>
      </c>
      <c r="I551" s="28"/>
      <c r="J551" s="33" t="s">
        <v>121</v>
      </c>
    </row>
    <row r="552" spans="1:10" s="93" customFormat="1" ht="14.1" customHeight="1" x14ac:dyDescent="0.2">
      <c r="A552" s="42">
        <v>552</v>
      </c>
      <c r="B552" s="37">
        <f t="shared" si="36"/>
        <v>431</v>
      </c>
      <c r="C552" s="37">
        <v>431</v>
      </c>
      <c r="D552" s="18" t="s">
        <v>1279</v>
      </c>
      <c r="E552" s="108" t="s">
        <v>1287</v>
      </c>
      <c r="F552" s="84" t="s">
        <v>1288</v>
      </c>
      <c r="G552" s="99" t="s">
        <v>48</v>
      </c>
      <c r="H552" s="28" t="s">
        <v>40</v>
      </c>
      <c r="I552" s="28" t="s">
        <v>50</v>
      </c>
      <c r="J552" s="33" t="s">
        <v>121</v>
      </c>
    </row>
    <row r="553" spans="1:10" s="93" customFormat="1" ht="14.1" customHeight="1" x14ac:dyDescent="0.2">
      <c r="A553" s="42">
        <v>553</v>
      </c>
      <c r="B553" s="37"/>
      <c r="C553" s="37"/>
      <c r="D553" s="18"/>
      <c r="E553" s="33"/>
      <c r="F553" s="84"/>
      <c r="G553" s="99"/>
      <c r="H553" s="28"/>
      <c r="I553" s="28"/>
      <c r="J553" s="33"/>
    </row>
    <row r="554" spans="1:10" s="69" customFormat="1" ht="14.1" customHeight="1" x14ac:dyDescent="0.2">
      <c r="A554" s="42">
        <v>554</v>
      </c>
      <c r="B554" s="22"/>
      <c r="C554" s="22"/>
      <c r="D554" s="18"/>
      <c r="E554" s="66" t="s">
        <v>1289</v>
      </c>
      <c r="F554" s="66" t="s">
        <v>1290</v>
      </c>
      <c r="G554" s="106"/>
      <c r="H554" s="30"/>
      <c r="I554" s="30"/>
      <c r="J554" s="107"/>
    </row>
    <row r="555" spans="1:10" s="93" customFormat="1" ht="14.1" customHeight="1" x14ac:dyDescent="0.2">
      <c r="A555" s="42">
        <v>555</v>
      </c>
      <c r="B555" s="37">
        <f>B552+1</f>
        <v>432</v>
      </c>
      <c r="C555" s="37">
        <v>432</v>
      </c>
      <c r="D555" s="25" t="s">
        <v>1290</v>
      </c>
      <c r="E555" s="33" t="s">
        <v>1291</v>
      </c>
      <c r="F555" s="84" t="s">
        <v>1292</v>
      </c>
      <c r="G555" s="43" t="s">
        <v>16</v>
      </c>
      <c r="H555" s="28" t="s">
        <v>40</v>
      </c>
      <c r="I555" s="28" t="s">
        <v>50</v>
      </c>
      <c r="J555" s="33" t="s">
        <v>121</v>
      </c>
    </row>
    <row r="556" spans="1:10" s="93" customFormat="1" ht="14.1" customHeight="1" x14ac:dyDescent="0.2">
      <c r="A556" s="42">
        <v>556</v>
      </c>
      <c r="B556" s="37">
        <f t="shared" ref="B556:B559" si="37">B555+1</f>
        <v>433</v>
      </c>
      <c r="C556" s="37">
        <v>433</v>
      </c>
      <c r="D556" s="25" t="s">
        <v>1290</v>
      </c>
      <c r="E556" s="108" t="s">
        <v>1293</v>
      </c>
      <c r="F556" s="84" t="s">
        <v>1294</v>
      </c>
      <c r="G556" s="99" t="s">
        <v>48</v>
      </c>
      <c r="H556" s="28" t="s">
        <v>6</v>
      </c>
      <c r="I556" s="28"/>
      <c r="J556" s="33" t="s">
        <v>121</v>
      </c>
    </row>
    <row r="557" spans="1:10" s="93" customFormat="1" ht="14.1" customHeight="1" x14ac:dyDescent="0.2">
      <c r="A557" s="42">
        <v>557</v>
      </c>
      <c r="B557" s="37">
        <f t="shared" si="37"/>
        <v>434</v>
      </c>
      <c r="C557" s="37">
        <v>434</v>
      </c>
      <c r="D557" s="25" t="s">
        <v>1290</v>
      </c>
      <c r="E557" s="111" t="s">
        <v>1295</v>
      </c>
      <c r="F557" s="31" t="s">
        <v>1296</v>
      </c>
      <c r="G557" s="99" t="s">
        <v>48</v>
      </c>
      <c r="H557" s="28" t="s">
        <v>121</v>
      </c>
      <c r="I557" s="28"/>
      <c r="J557" s="33" t="s">
        <v>1297</v>
      </c>
    </row>
    <row r="558" spans="1:10" s="93" customFormat="1" ht="14.1" customHeight="1" x14ac:dyDescent="0.2">
      <c r="A558" s="42">
        <v>558</v>
      </c>
      <c r="B558" s="37">
        <f t="shared" si="37"/>
        <v>435</v>
      </c>
      <c r="C558" s="37">
        <v>435</v>
      </c>
      <c r="D558" s="25" t="s">
        <v>1290</v>
      </c>
      <c r="E558" s="112" t="s">
        <v>1298</v>
      </c>
      <c r="F558" s="84" t="s">
        <v>1299</v>
      </c>
      <c r="G558" s="99" t="s">
        <v>48</v>
      </c>
      <c r="H558" s="28" t="s">
        <v>69</v>
      </c>
      <c r="I558" s="28" t="s">
        <v>69</v>
      </c>
      <c r="J558" s="33" t="s">
        <v>6</v>
      </c>
    </row>
    <row r="559" spans="1:10" s="93" customFormat="1" ht="14.1" customHeight="1" x14ac:dyDescent="0.2">
      <c r="A559" s="42">
        <v>559</v>
      </c>
      <c r="B559" s="37">
        <f t="shared" si="37"/>
        <v>436</v>
      </c>
      <c r="C559" s="37">
        <v>436</v>
      </c>
      <c r="D559" s="25" t="s">
        <v>1290</v>
      </c>
      <c r="E559" s="33" t="s">
        <v>1300</v>
      </c>
      <c r="F559" s="84" t="s">
        <v>1301</v>
      </c>
      <c r="G559" s="43" t="s">
        <v>16</v>
      </c>
      <c r="H559" s="28" t="s">
        <v>6</v>
      </c>
      <c r="I559" s="28"/>
      <c r="J559" s="33"/>
    </row>
    <row r="560" spans="1:10" s="93" customFormat="1" ht="14.1" customHeight="1" x14ac:dyDescent="0.2">
      <c r="A560" s="42">
        <v>560</v>
      </c>
      <c r="B560" s="37"/>
      <c r="C560" s="37"/>
      <c r="D560" s="18"/>
      <c r="E560" s="33"/>
      <c r="F560" s="84"/>
      <c r="G560" s="99"/>
      <c r="H560" s="28"/>
      <c r="I560" s="28"/>
      <c r="J560" s="33"/>
    </row>
    <row r="561" spans="1:10" s="69" customFormat="1" ht="14.1" customHeight="1" x14ac:dyDescent="0.2">
      <c r="A561" s="42">
        <v>561</v>
      </c>
      <c r="B561" s="22"/>
      <c r="C561" s="22"/>
      <c r="D561" s="18"/>
      <c r="E561" s="66" t="s">
        <v>1302</v>
      </c>
      <c r="F561" s="66" t="s">
        <v>1303</v>
      </c>
      <c r="G561" s="106"/>
      <c r="H561" s="30"/>
      <c r="I561" s="30"/>
      <c r="J561" s="107"/>
    </row>
    <row r="562" spans="1:10" s="93" customFormat="1" ht="14.1" customHeight="1" x14ac:dyDescent="0.2">
      <c r="A562" s="42">
        <v>562</v>
      </c>
      <c r="B562" s="37">
        <f>B559+1</f>
        <v>437</v>
      </c>
      <c r="C562" s="37">
        <v>437</v>
      </c>
      <c r="D562" s="25" t="s">
        <v>1303</v>
      </c>
      <c r="E562" s="96" t="s">
        <v>1304</v>
      </c>
      <c r="F562" s="78" t="s">
        <v>1305</v>
      </c>
      <c r="G562" s="43" t="s">
        <v>19</v>
      </c>
      <c r="H562" s="28" t="s">
        <v>6</v>
      </c>
      <c r="I562" s="28"/>
      <c r="J562" s="25" t="s">
        <v>1306</v>
      </c>
    </row>
    <row r="563" spans="1:10" s="93" customFormat="1" ht="14.1" customHeight="1" x14ac:dyDescent="0.2">
      <c r="A563" s="42">
        <v>563</v>
      </c>
      <c r="B563" s="37">
        <f t="shared" ref="B563:B567" si="38">B562+1</f>
        <v>438</v>
      </c>
      <c r="C563" s="37">
        <v>438</v>
      </c>
      <c r="D563" s="25" t="s">
        <v>1303</v>
      </c>
      <c r="E563" s="33" t="s">
        <v>1307</v>
      </c>
      <c r="F563" s="84" t="s">
        <v>1308</v>
      </c>
      <c r="G563" s="43" t="s">
        <v>197</v>
      </c>
      <c r="H563" s="28" t="s">
        <v>6</v>
      </c>
      <c r="I563" s="28"/>
      <c r="J563" s="33" t="s">
        <v>1309</v>
      </c>
    </row>
    <row r="564" spans="1:10" s="93" customFormat="1" ht="14.1" customHeight="1" x14ac:dyDescent="0.2">
      <c r="A564" s="42">
        <v>564</v>
      </c>
      <c r="B564" s="37">
        <f t="shared" si="38"/>
        <v>439</v>
      </c>
      <c r="C564" s="37">
        <v>439</v>
      </c>
      <c r="D564" s="25" t="s">
        <v>1303</v>
      </c>
      <c r="E564" s="97" t="s">
        <v>1310</v>
      </c>
      <c r="F564" s="84" t="s">
        <v>1311</v>
      </c>
      <c r="G564" s="43" t="s">
        <v>19</v>
      </c>
      <c r="H564" s="28" t="s">
        <v>6</v>
      </c>
      <c r="I564" s="28"/>
      <c r="J564" s="33" t="s">
        <v>121</v>
      </c>
    </row>
    <row r="565" spans="1:10" s="93" customFormat="1" ht="14.1" customHeight="1" x14ac:dyDescent="0.2">
      <c r="A565" s="42">
        <v>565</v>
      </c>
      <c r="B565" s="37">
        <f t="shared" si="38"/>
        <v>440</v>
      </c>
      <c r="C565" s="37">
        <v>440</v>
      </c>
      <c r="D565" s="25" t="s">
        <v>1303</v>
      </c>
      <c r="E565" s="108" t="s">
        <v>1312</v>
      </c>
      <c r="F565" s="84" t="s">
        <v>1313</v>
      </c>
      <c r="G565" s="99" t="s">
        <v>48</v>
      </c>
      <c r="H565" s="28" t="s">
        <v>6</v>
      </c>
      <c r="I565" s="28"/>
      <c r="J565" s="33" t="s">
        <v>121</v>
      </c>
    </row>
    <row r="566" spans="1:10" s="93" customFormat="1" ht="14.1" customHeight="1" x14ac:dyDescent="0.2">
      <c r="A566" s="42">
        <v>566</v>
      </c>
      <c r="B566" s="37">
        <f t="shared" si="38"/>
        <v>441</v>
      </c>
      <c r="C566" s="37">
        <v>441</v>
      </c>
      <c r="D566" s="25" t="s">
        <v>1303</v>
      </c>
      <c r="E566" s="33" t="s">
        <v>1314</v>
      </c>
      <c r="F566" s="84" t="s">
        <v>1316</v>
      </c>
      <c r="G566" s="43" t="s">
        <v>16</v>
      </c>
      <c r="H566" s="28" t="s">
        <v>6</v>
      </c>
      <c r="I566" s="28"/>
      <c r="J566" s="33" t="s">
        <v>6</v>
      </c>
    </row>
    <row r="567" spans="1:10" s="93" customFormat="1" ht="14.1" customHeight="1" x14ac:dyDescent="0.2">
      <c r="A567" s="42">
        <v>567</v>
      </c>
      <c r="B567" s="37">
        <f t="shared" si="38"/>
        <v>442</v>
      </c>
      <c r="C567" s="37">
        <v>442</v>
      </c>
      <c r="D567" s="25" t="s">
        <v>1303</v>
      </c>
      <c r="E567" s="111" t="s">
        <v>1317</v>
      </c>
      <c r="F567" s="31" t="s">
        <v>1319</v>
      </c>
      <c r="G567" s="99" t="s">
        <v>48</v>
      </c>
      <c r="H567" s="28" t="s">
        <v>153</v>
      </c>
      <c r="I567" s="28" t="s">
        <v>69</v>
      </c>
      <c r="J567" s="33" t="s">
        <v>1321</v>
      </c>
    </row>
    <row r="568" spans="1:10" s="93" customFormat="1" ht="14.1" customHeight="1" x14ac:dyDescent="0.2">
      <c r="A568" s="42">
        <v>568</v>
      </c>
      <c r="B568" s="37"/>
      <c r="C568" s="37"/>
      <c r="D568" s="18"/>
      <c r="E568" s="33"/>
      <c r="F568" s="84"/>
      <c r="G568" s="99"/>
      <c r="H568" s="28"/>
      <c r="I568" s="28"/>
      <c r="J568" s="33"/>
    </row>
    <row r="569" spans="1:10" s="69" customFormat="1" ht="14.1" customHeight="1" x14ac:dyDescent="0.2">
      <c r="A569" s="42">
        <v>569</v>
      </c>
      <c r="B569" s="22"/>
      <c r="C569" s="22"/>
      <c r="D569" s="18"/>
      <c r="E569" s="66" t="s">
        <v>1322</v>
      </c>
      <c r="F569" s="66" t="s">
        <v>1323</v>
      </c>
      <c r="G569" s="106"/>
      <c r="H569" s="30"/>
      <c r="I569" s="30"/>
      <c r="J569" s="107"/>
    </row>
    <row r="570" spans="1:10" s="93" customFormat="1" ht="14.1" customHeight="1" x14ac:dyDescent="0.2">
      <c r="A570" s="42">
        <v>570</v>
      </c>
      <c r="B570" s="37">
        <f>B567+1</f>
        <v>443</v>
      </c>
      <c r="C570" s="37">
        <v>443</v>
      </c>
      <c r="D570" s="25" t="s">
        <v>1323</v>
      </c>
      <c r="E570" s="108" t="s">
        <v>1324</v>
      </c>
      <c r="F570" s="84" t="s">
        <v>1326</v>
      </c>
      <c r="G570" s="99" t="s">
        <v>48</v>
      </c>
      <c r="H570" s="28" t="s">
        <v>6</v>
      </c>
      <c r="I570" s="28"/>
      <c r="J570" s="33" t="s">
        <v>1327</v>
      </c>
    </row>
    <row r="571" spans="1:10" s="93" customFormat="1" ht="14.1" customHeight="1" x14ac:dyDescent="0.2">
      <c r="A571" s="42">
        <v>571</v>
      </c>
      <c r="B571" s="37">
        <f t="shared" ref="B571:B576" si="39">B570+1</f>
        <v>444</v>
      </c>
      <c r="C571" s="37">
        <v>444</v>
      </c>
      <c r="D571" s="25" t="s">
        <v>1323</v>
      </c>
      <c r="E571" s="111" t="s">
        <v>1328</v>
      </c>
      <c r="F571" s="31" t="s">
        <v>1329</v>
      </c>
      <c r="G571" s="99" t="s">
        <v>48</v>
      </c>
      <c r="H571" s="28" t="s">
        <v>6</v>
      </c>
      <c r="I571" s="28"/>
      <c r="J571" s="33" t="s">
        <v>1330</v>
      </c>
    </row>
    <row r="572" spans="1:10" s="93" customFormat="1" ht="14.1" customHeight="1" x14ac:dyDescent="0.2">
      <c r="A572" s="42">
        <v>572</v>
      </c>
      <c r="B572" s="37">
        <f t="shared" si="39"/>
        <v>445</v>
      </c>
      <c r="C572" s="37">
        <v>445</v>
      </c>
      <c r="D572" s="25" t="s">
        <v>1323</v>
      </c>
      <c r="E572" s="111" t="s">
        <v>1331</v>
      </c>
      <c r="F572" s="31" t="s">
        <v>1332</v>
      </c>
      <c r="G572" s="99" t="s">
        <v>48</v>
      </c>
      <c r="H572" s="28" t="s">
        <v>6</v>
      </c>
      <c r="I572" s="28"/>
      <c r="J572" s="33" t="s">
        <v>1333</v>
      </c>
    </row>
    <row r="573" spans="1:10" s="93" customFormat="1" ht="14.1" customHeight="1" x14ac:dyDescent="0.2">
      <c r="A573" s="42">
        <v>573</v>
      </c>
      <c r="B573" s="37">
        <f t="shared" si="39"/>
        <v>446</v>
      </c>
      <c r="C573" s="37">
        <v>446</v>
      </c>
      <c r="D573" s="25" t="s">
        <v>1323</v>
      </c>
      <c r="E573" s="111" t="s">
        <v>1334</v>
      </c>
      <c r="F573" s="31" t="s">
        <v>1335</v>
      </c>
      <c r="G573" s="99" t="s">
        <v>48</v>
      </c>
      <c r="H573" s="28" t="s">
        <v>50</v>
      </c>
      <c r="I573" s="28" t="s">
        <v>153</v>
      </c>
      <c r="J573" s="33" t="s">
        <v>1336</v>
      </c>
    </row>
    <row r="574" spans="1:10" s="93" customFormat="1" ht="14.1" customHeight="1" x14ac:dyDescent="0.2">
      <c r="A574" s="42">
        <v>574</v>
      </c>
      <c r="B574" s="37">
        <f t="shared" si="39"/>
        <v>447</v>
      </c>
      <c r="C574" s="37">
        <v>447</v>
      </c>
      <c r="D574" s="25" t="s">
        <v>1323</v>
      </c>
      <c r="E574" s="111" t="s">
        <v>1337</v>
      </c>
      <c r="F574" s="31" t="s">
        <v>1338</v>
      </c>
      <c r="G574" s="99" t="s">
        <v>48</v>
      </c>
      <c r="H574" s="28" t="s">
        <v>6</v>
      </c>
      <c r="I574" s="28"/>
      <c r="J574" s="33" t="s">
        <v>1339</v>
      </c>
    </row>
    <row r="575" spans="1:10" s="93" customFormat="1" ht="14.1" customHeight="1" x14ac:dyDescent="0.2">
      <c r="A575" s="42">
        <v>575</v>
      </c>
      <c r="B575" s="37">
        <f t="shared" si="39"/>
        <v>448</v>
      </c>
      <c r="C575" s="37">
        <v>448</v>
      </c>
      <c r="D575" s="25" t="s">
        <v>1323</v>
      </c>
      <c r="E575" s="108" t="s">
        <v>1340</v>
      </c>
      <c r="F575" s="84" t="s">
        <v>1342</v>
      </c>
      <c r="G575" s="99" t="s">
        <v>48</v>
      </c>
      <c r="H575" s="28" t="s">
        <v>6</v>
      </c>
      <c r="I575" s="28"/>
      <c r="J575" s="33" t="s">
        <v>1343</v>
      </c>
    </row>
    <row r="576" spans="1:10" s="93" customFormat="1" ht="14.1" customHeight="1" x14ac:dyDescent="0.2">
      <c r="A576" s="42">
        <v>576</v>
      </c>
      <c r="B576" s="37">
        <f t="shared" si="39"/>
        <v>449</v>
      </c>
      <c r="C576" s="37">
        <v>449</v>
      </c>
      <c r="D576" s="25" t="s">
        <v>1323</v>
      </c>
      <c r="E576" s="108" t="s">
        <v>1344</v>
      </c>
      <c r="F576" s="84" t="s">
        <v>1345</v>
      </c>
      <c r="G576" s="99" t="s">
        <v>48</v>
      </c>
      <c r="H576" s="28" t="s">
        <v>6</v>
      </c>
      <c r="I576" s="28"/>
      <c r="J576" s="33" t="s">
        <v>121</v>
      </c>
    </row>
    <row r="577" spans="1:10" s="93" customFormat="1" ht="14.1" customHeight="1" x14ac:dyDescent="0.2">
      <c r="A577" s="42">
        <v>577</v>
      </c>
      <c r="B577" s="37"/>
      <c r="C577" s="37"/>
      <c r="D577" s="18"/>
      <c r="E577" s="33"/>
      <c r="F577" s="84"/>
      <c r="G577" s="99"/>
      <c r="H577" s="28"/>
      <c r="I577" s="28"/>
      <c r="J577" s="33"/>
    </row>
    <row r="578" spans="1:10" s="69" customFormat="1" ht="14.1" customHeight="1" x14ac:dyDescent="0.2">
      <c r="A578" s="42">
        <v>578</v>
      </c>
      <c r="B578" s="22"/>
      <c r="C578" s="22"/>
      <c r="D578" s="18"/>
      <c r="E578" s="66" t="s">
        <v>1346</v>
      </c>
      <c r="F578" s="66" t="s">
        <v>1347</v>
      </c>
      <c r="G578" s="106"/>
      <c r="H578" s="30"/>
      <c r="I578" s="30"/>
      <c r="J578" s="107"/>
    </row>
    <row r="579" spans="1:10" s="93" customFormat="1" ht="14.1" customHeight="1" x14ac:dyDescent="0.2">
      <c r="A579" s="42">
        <v>579</v>
      </c>
      <c r="B579" s="37">
        <f>B576+1</f>
        <v>450</v>
      </c>
      <c r="C579" s="37">
        <v>450</v>
      </c>
      <c r="D579" s="25" t="s">
        <v>1347</v>
      </c>
      <c r="E579" s="33" t="s">
        <v>1348</v>
      </c>
      <c r="F579" s="84" t="s">
        <v>1349</v>
      </c>
      <c r="G579" s="43" t="s">
        <v>16</v>
      </c>
      <c r="H579" s="28" t="s">
        <v>6</v>
      </c>
      <c r="I579" s="28"/>
      <c r="J579" s="33" t="s">
        <v>121</v>
      </c>
    </row>
    <row r="580" spans="1:10" s="93" customFormat="1" ht="14.1" customHeight="1" x14ac:dyDescent="0.2">
      <c r="A580" s="42">
        <v>580</v>
      </c>
      <c r="B580" s="37">
        <f t="shared" ref="B580:B585" si="40">B579+1</f>
        <v>451</v>
      </c>
      <c r="C580" s="37">
        <v>451</v>
      </c>
      <c r="D580" s="25" t="s">
        <v>1347</v>
      </c>
      <c r="E580" s="108" t="s">
        <v>1350</v>
      </c>
      <c r="F580" s="84" t="s">
        <v>1351</v>
      </c>
      <c r="G580" s="99" t="s">
        <v>48</v>
      </c>
      <c r="H580" s="28" t="s">
        <v>40</v>
      </c>
      <c r="I580" s="28" t="s">
        <v>2482</v>
      </c>
      <c r="J580" s="33" t="s">
        <v>121</v>
      </c>
    </row>
    <row r="581" spans="1:10" s="93" customFormat="1" ht="14.1" customHeight="1" x14ac:dyDescent="0.2">
      <c r="A581" s="42">
        <v>581</v>
      </c>
      <c r="B581" s="37">
        <f t="shared" si="40"/>
        <v>452</v>
      </c>
      <c r="C581" s="37">
        <v>452</v>
      </c>
      <c r="D581" s="25" t="s">
        <v>1347</v>
      </c>
      <c r="E581" s="108" t="s">
        <v>1352</v>
      </c>
      <c r="F581" s="84" t="s">
        <v>1353</v>
      </c>
      <c r="G581" s="99" t="s">
        <v>48</v>
      </c>
      <c r="H581" s="28" t="s">
        <v>50</v>
      </c>
      <c r="I581" s="28" t="s">
        <v>69</v>
      </c>
      <c r="J581" s="33" t="s">
        <v>121</v>
      </c>
    </row>
    <row r="582" spans="1:10" ht="14.1" customHeight="1" x14ac:dyDescent="0.2">
      <c r="A582" s="42">
        <v>582</v>
      </c>
      <c r="B582" s="37">
        <f t="shared" si="40"/>
        <v>453</v>
      </c>
      <c r="C582" s="37">
        <v>453</v>
      </c>
      <c r="D582" s="25" t="s">
        <v>1347</v>
      </c>
      <c r="E582" s="83" t="s">
        <v>1354</v>
      </c>
      <c r="F582" s="76" t="s">
        <v>1355</v>
      </c>
      <c r="G582" s="44" t="s">
        <v>19</v>
      </c>
      <c r="J582" s="25" t="s">
        <v>1356</v>
      </c>
    </row>
    <row r="583" spans="1:10" s="93" customFormat="1" ht="14.1" customHeight="1" x14ac:dyDescent="0.2">
      <c r="A583" s="42">
        <v>583</v>
      </c>
      <c r="B583" s="37">
        <f t="shared" si="40"/>
        <v>454</v>
      </c>
      <c r="C583" s="37">
        <v>454</v>
      </c>
      <c r="D583" s="25" t="s">
        <v>1347</v>
      </c>
      <c r="E583" s="33" t="s">
        <v>1357</v>
      </c>
      <c r="F583" s="84" t="s">
        <v>1359</v>
      </c>
      <c r="G583" s="43" t="s">
        <v>197</v>
      </c>
      <c r="H583" s="28" t="s">
        <v>40</v>
      </c>
      <c r="I583" s="28" t="s">
        <v>50</v>
      </c>
      <c r="J583" s="33" t="s">
        <v>121</v>
      </c>
    </row>
    <row r="584" spans="1:10" s="93" customFormat="1" ht="14.1" customHeight="1" x14ac:dyDescent="0.2">
      <c r="A584" s="42">
        <v>584</v>
      </c>
      <c r="B584" s="37">
        <f t="shared" si="40"/>
        <v>455</v>
      </c>
      <c r="C584" s="37">
        <v>455</v>
      </c>
      <c r="D584" s="25" t="s">
        <v>1347</v>
      </c>
      <c r="E584" s="108" t="s">
        <v>1360</v>
      </c>
      <c r="F584" s="84" t="s">
        <v>1362</v>
      </c>
      <c r="G584" s="99" t="s">
        <v>48</v>
      </c>
      <c r="H584" s="28" t="s">
        <v>6</v>
      </c>
      <c r="I584" s="28"/>
      <c r="J584" s="33" t="s">
        <v>121</v>
      </c>
    </row>
    <row r="585" spans="1:10" s="93" customFormat="1" ht="14.1" customHeight="1" x14ac:dyDescent="0.2">
      <c r="A585" s="42">
        <v>585</v>
      </c>
      <c r="B585" s="37">
        <f t="shared" si="40"/>
        <v>456</v>
      </c>
      <c r="C585" s="37">
        <v>456</v>
      </c>
      <c r="D585" s="25" t="s">
        <v>1347</v>
      </c>
      <c r="E585" s="33" t="s">
        <v>1363</v>
      </c>
      <c r="F585" s="84" t="s">
        <v>1365</v>
      </c>
      <c r="G585" s="99" t="s">
        <v>379</v>
      </c>
      <c r="H585" s="28" t="s">
        <v>6</v>
      </c>
      <c r="I585" s="28"/>
      <c r="J585" s="33" t="s">
        <v>1366</v>
      </c>
    </row>
    <row r="586" spans="1:10" s="93" customFormat="1" ht="14.1" customHeight="1" x14ac:dyDescent="0.2">
      <c r="A586" s="42">
        <v>586</v>
      </c>
      <c r="B586" s="37"/>
      <c r="C586" s="37"/>
      <c r="D586" s="18"/>
      <c r="E586" s="33"/>
      <c r="F586" s="84"/>
      <c r="G586" s="99"/>
      <c r="H586" s="28"/>
      <c r="I586" s="28"/>
      <c r="J586" s="33"/>
    </row>
    <row r="587" spans="1:10" s="69" customFormat="1" ht="14.1" customHeight="1" x14ac:dyDescent="0.2">
      <c r="A587" s="42">
        <v>587</v>
      </c>
      <c r="B587" s="22"/>
      <c r="C587" s="22"/>
      <c r="D587" s="18"/>
      <c r="E587" s="66" t="s">
        <v>1367</v>
      </c>
      <c r="F587" s="66" t="s">
        <v>1368</v>
      </c>
      <c r="G587" s="106"/>
      <c r="H587" s="30"/>
      <c r="I587" s="30"/>
      <c r="J587" s="107"/>
    </row>
    <row r="588" spans="1:10" s="93" customFormat="1" ht="14.1" customHeight="1" x14ac:dyDescent="0.2">
      <c r="A588" s="42">
        <v>588</v>
      </c>
      <c r="B588" s="37">
        <f>B585+1</f>
        <v>457</v>
      </c>
      <c r="C588" s="37">
        <v>457</v>
      </c>
      <c r="D588" s="25" t="s">
        <v>1368</v>
      </c>
      <c r="E588" s="33" t="s">
        <v>1369</v>
      </c>
      <c r="F588" s="84" t="s">
        <v>1370</v>
      </c>
      <c r="G588" s="43" t="s">
        <v>16</v>
      </c>
      <c r="H588" s="28" t="s">
        <v>6</v>
      </c>
      <c r="I588" s="28"/>
      <c r="J588" s="33" t="s">
        <v>121</v>
      </c>
    </row>
    <row r="589" spans="1:10" s="93" customFormat="1" ht="14.1" customHeight="1" x14ac:dyDescent="0.2">
      <c r="A589" s="42">
        <v>589</v>
      </c>
      <c r="B589" s="37">
        <f t="shared" ref="B589" si="41">B588+1</f>
        <v>458</v>
      </c>
      <c r="C589" s="37">
        <v>458</v>
      </c>
      <c r="D589" s="25" t="s">
        <v>1368</v>
      </c>
      <c r="E589" s="33" t="s">
        <v>1371</v>
      </c>
      <c r="F589" s="84" t="s">
        <v>1372</v>
      </c>
      <c r="G589" s="43" t="s">
        <v>16</v>
      </c>
      <c r="H589" s="28" t="s">
        <v>6</v>
      </c>
      <c r="I589" s="28"/>
      <c r="J589" s="33" t="s">
        <v>121</v>
      </c>
    </row>
    <row r="590" spans="1:10" s="93" customFormat="1" ht="14.1" customHeight="1" x14ac:dyDescent="0.2">
      <c r="A590" s="42">
        <v>590</v>
      </c>
      <c r="B590" s="37"/>
      <c r="C590" s="37"/>
      <c r="D590" s="18"/>
      <c r="E590" s="33"/>
      <c r="F590" s="84"/>
      <c r="G590" s="99"/>
      <c r="H590" s="28"/>
      <c r="I590" s="28"/>
      <c r="J590" s="33"/>
    </row>
    <row r="591" spans="1:10" s="69" customFormat="1" ht="14.1" customHeight="1" x14ac:dyDescent="0.2">
      <c r="A591" s="42">
        <v>591</v>
      </c>
      <c r="B591" s="22"/>
      <c r="C591" s="22"/>
      <c r="D591" s="18"/>
      <c r="E591" s="92" t="s">
        <v>1373</v>
      </c>
      <c r="F591" s="66" t="s">
        <v>1374</v>
      </c>
      <c r="G591" s="106"/>
      <c r="H591" s="30"/>
      <c r="I591" s="30"/>
      <c r="J591" s="107"/>
    </row>
    <row r="592" spans="1:10" s="80" customFormat="1" ht="14.1" customHeight="1" x14ac:dyDescent="0.2">
      <c r="A592" s="42">
        <v>592</v>
      </c>
      <c r="B592" s="37">
        <f>B589+1</f>
        <v>459</v>
      </c>
      <c r="C592" s="37">
        <v>459</v>
      </c>
      <c r="D592" s="25" t="s">
        <v>1374</v>
      </c>
      <c r="E592" s="96" t="s">
        <v>1375</v>
      </c>
      <c r="F592" s="78" t="s">
        <v>1376</v>
      </c>
      <c r="G592" s="43" t="s">
        <v>19</v>
      </c>
      <c r="H592" s="28" t="s">
        <v>40</v>
      </c>
      <c r="I592" s="28" t="s">
        <v>2482</v>
      </c>
      <c r="J592" s="32" t="s">
        <v>2548</v>
      </c>
    </row>
    <row r="593" spans="1:10" s="93" customFormat="1" ht="14.1" customHeight="1" x14ac:dyDescent="0.2">
      <c r="A593" s="42">
        <v>593</v>
      </c>
      <c r="B593" s="37"/>
      <c r="C593" s="37"/>
      <c r="D593" s="18"/>
      <c r="E593" s="104"/>
      <c r="F593" s="105"/>
      <c r="G593" s="99"/>
      <c r="H593" s="28"/>
      <c r="I593" s="28"/>
      <c r="J593" s="33"/>
    </row>
    <row r="594" spans="1:10" s="69" customFormat="1" ht="14.1" customHeight="1" x14ac:dyDescent="0.2">
      <c r="A594" s="42">
        <v>594</v>
      </c>
      <c r="B594" s="22"/>
      <c r="C594" s="22"/>
      <c r="D594" s="18"/>
      <c r="E594" s="66" t="s">
        <v>1378</v>
      </c>
      <c r="F594" s="66" t="s">
        <v>1379</v>
      </c>
      <c r="G594" s="106"/>
      <c r="H594" s="30"/>
      <c r="I594" s="30"/>
      <c r="J594" s="107"/>
    </row>
    <row r="595" spans="1:10" s="93" customFormat="1" ht="14.1" customHeight="1" x14ac:dyDescent="0.2">
      <c r="A595" s="42">
        <v>595</v>
      </c>
      <c r="B595" s="37">
        <f>B592+1</f>
        <v>460</v>
      </c>
      <c r="C595" s="37">
        <v>460</v>
      </c>
      <c r="D595" s="25" t="s">
        <v>1379</v>
      </c>
      <c r="E595" s="33" t="s">
        <v>1380</v>
      </c>
      <c r="F595" s="84" t="s">
        <v>1381</v>
      </c>
      <c r="G595" s="43" t="s">
        <v>16</v>
      </c>
      <c r="H595" s="28" t="s">
        <v>6</v>
      </c>
      <c r="I595" s="28"/>
      <c r="J595" s="33" t="s">
        <v>121</v>
      </c>
    </row>
    <row r="596" spans="1:10" s="93" customFormat="1" ht="14.1" customHeight="1" x14ac:dyDescent="0.2">
      <c r="A596" s="42">
        <v>596</v>
      </c>
      <c r="B596" s="37"/>
      <c r="C596" s="37"/>
      <c r="D596" s="18"/>
      <c r="E596" s="33"/>
      <c r="F596" s="84"/>
      <c r="G596" s="99"/>
      <c r="H596" s="28"/>
      <c r="I596" s="28"/>
      <c r="J596" s="33"/>
    </row>
    <row r="597" spans="1:10" s="69" customFormat="1" ht="14.1" customHeight="1" x14ac:dyDescent="0.2">
      <c r="A597" s="42">
        <v>597</v>
      </c>
      <c r="B597" s="22"/>
      <c r="C597" s="22"/>
      <c r="D597" s="18"/>
      <c r="E597" s="66" t="s">
        <v>1382</v>
      </c>
      <c r="F597" s="66" t="s">
        <v>1383</v>
      </c>
      <c r="G597" s="106"/>
      <c r="H597" s="30"/>
      <c r="I597" s="30"/>
      <c r="J597" s="107"/>
    </row>
    <row r="598" spans="1:10" s="93" customFormat="1" ht="14.1" customHeight="1" x14ac:dyDescent="0.2">
      <c r="A598" s="42">
        <v>598</v>
      </c>
      <c r="B598" s="37">
        <f>B595+1</f>
        <v>461</v>
      </c>
      <c r="C598" s="37">
        <v>461</v>
      </c>
      <c r="D598" s="25" t="s">
        <v>1383</v>
      </c>
      <c r="E598" s="108" t="s">
        <v>1384</v>
      </c>
      <c r="F598" s="84" t="s">
        <v>1385</v>
      </c>
      <c r="G598" s="99" t="s">
        <v>48</v>
      </c>
      <c r="H598" s="28" t="s">
        <v>6</v>
      </c>
      <c r="I598" s="28"/>
      <c r="J598" s="33" t="s">
        <v>1386</v>
      </c>
    </row>
    <row r="599" spans="1:10" s="93" customFormat="1" ht="14.1" customHeight="1" x14ac:dyDescent="0.2">
      <c r="A599" s="42">
        <v>599</v>
      </c>
      <c r="B599" s="37">
        <f t="shared" ref="B599:B600" si="42">B598+1</f>
        <v>462</v>
      </c>
      <c r="C599" s="37">
        <v>462</v>
      </c>
      <c r="D599" s="25" t="s">
        <v>1383</v>
      </c>
      <c r="E599" s="108" t="s">
        <v>1387</v>
      </c>
      <c r="F599" s="84" t="s">
        <v>1388</v>
      </c>
      <c r="G599" s="99" t="s">
        <v>48</v>
      </c>
      <c r="H599" s="28" t="s">
        <v>40</v>
      </c>
      <c r="I599" s="28" t="s">
        <v>2482</v>
      </c>
      <c r="J599" s="33" t="s">
        <v>1389</v>
      </c>
    </row>
    <row r="600" spans="1:10" s="93" customFormat="1" ht="14.1" customHeight="1" x14ac:dyDescent="0.2">
      <c r="A600" s="42">
        <v>600</v>
      </c>
      <c r="B600" s="37">
        <f t="shared" si="42"/>
        <v>463</v>
      </c>
      <c r="C600" s="37">
        <v>463</v>
      </c>
      <c r="D600" s="25" t="s">
        <v>1383</v>
      </c>
      <c r="E600" s="108" t="s">
        <v>1390</v>
      </c>
      <c r="F600" s="84" t="s">
        <v>1391</v>
      </c>
      <c r="G600" s="99" t="s">
        <v>48</v>
      </c>
      <c r="H600" s="28" t="s">
        <v>40</v>
      </c>
      <c r="I600" s="28" t="s">
        <v>2482</v>
      </c>
      <c r="J600" s="33" t="s">
        <v>121</v>
      </c>
    </row>
    <row r="601" spans="1:10" s="93" customFormat="1" ht="14.1" customHeight="1" x14ac:dyDescent="0.2">
      <c r="A601" s="42">
        <v>601</v>
      </c>
      <c r="B601" s="37"/>
      <c r="C601" s="37"/>
      <c r="D601" s="18"/>
      <c r="E601" s="33"/>
      <c r="F601" s="84"/>
      <c r="G601" s="99"/>
      <c r="H601" s="28"/>
      <c r="I601" s="28"/>
      <c r="J601" s="33"/>
    </row>
    <row r="602" spans="1:10" s="69" customFormat="1" ht="14.1" customHeight="1" x14ac:dyDescent="0.2">
      <c r="A602" s="42">
        <v>602</v>
      </c>
      <c r="B602" s="22"/>
      <c r="C602" s="22"/>
      <c r="D602" s="18"/>
      <c r="E602" s="66" t="s">
        <v>1392</v>
      </c>
      <c r="F602" s="66" t="s">
        <v>1393</v>
      </c>
      <c r="G602" s="106"/>
      <c r="H602" s="30"/>
      <c r="I602" s="30"/>
      <c r="J602" s="107"/>
    </row>
    <row r="603" spans="1:10" s="93" customFormat="1" ht="14.1" customHeight="1" x14ac:dyDescent="0.2">
      <c r="A603" s="42">
        <v>603</v>
      </c>
      <c r="B603" s="37">
        <f>B600+1</f>
        <v>464</v>
      </c>
      <c r="C603" s="37">
        <v>464</v>
      </c>
      <c r="D603" s="25" t="s">
        <v>1393</v>
      </c>
      <c r="E603" s="33" t="s">
        <v>1394</v>
      </c>
      <c r="F603" s="84" t="s">
        <v>1396</v>
      </c>
      <c r="G603" s="43" t="s">
        <v>16</v>
      </c>
      <c r="H603" s="28" t="s">
        <v>6</v>
      </c>
      <c r="I603" s="28"/>
      <c r="J603" s="33" t="s">
        <v>6</v>
      </c>
    </row>
    <row r="604" spans="1:10" s="93" customFormat="1" ht="14.1" customHeight="1" x14ac:dyDescent="0.2">
      <c r="A604" s="42">
        <v>604</v>
      </c>
      <c r="B604" s="37">
        <f t="shared" ref="B604" si="43">B603+1</f>
        <v>465</v>
      </c>
      <c r="C604" s="37">
        <v>465</v>
      </c>
      <c r="D604" s="25" t="s">
        <v>1393</v>
      </c>
      <c r="E604" s="33" t="s">
        <v>1397</v>
      </c>
      <c r="F604" s="84" t="s">
        <v>1398</v>
      </c>
      <c r="G604" s="43" t="s">
        <v>16</v>
      </c>
      <c r="H604" s="28" t="s">
        <v>6</v>
      </c>
      <c r="I604" s="28"/>
      <c r="J604" s="33" t="s">
        <v>121</v>
      </c>
    </row>
    <row r="605" spans="1:10" s="93" customFormat="1" ht="14.1" customHeight="1" x14ac:dyDescent="0.2">
      <c r="A605" s="42">
        <v>605</v>
      </c>
      <c r="B605" s="37"/>
      <c r="C605" s="37"/>
      <c r="D605" s="18"/>
      <c r="E605" s="33"/>
      <c r="F605" s="84"/>
      <c r="G605" s="99"/>
      <c r="H605" s="28"/>
      <c r="I605" s="28"/>
      <c r="J605" s="33"/>
    </row>
    <row r="606" spans="1:10" s="69" customFormat="1" ht="14.1" customHeight="1" x14ac:dyDescent="0.2">
      <c r="A606" s="42">
        <v>606</v>
      </c>
      <c r="B606" s="22"/>
      <c r="C606" s="22"/>
      <c r="D606" s="18"/>
      <c r="E606" s="66" t="s">
        <v>1399</v>
      </c>
      <c r="F606" s="66" t="s">
        <v>1400</v>
      </c>
      <c r="G606" s="106"/>
      <c r="H606" s="30"/>
      <c r="I606" s="30"/>
      <c r="J606" s="107"/>
    </row>
    <row r="607" spans="1:10" s="93" customFormat="1" ht="14.1" customHeight="1" x14ac:dyDescent="0.2">
      <c r="A607" s="42">
        <v>607</v>
      </c>
      <c r="B607" s="37">
        <f>B604+1</f>
        <v>466</v>
      </c>
      <c r="C607" s="37">
        <v>466</v>
      </c>
      <c r="D607" s="25" t="s">
        <v>1400</v>
      </c>
      <c r="E607" s="33" t="s">
        <v>1401</v>
      </c>
      <c r="F607" s="84" t="s">
        <v>1402</v>
      </c>
      <c r="G607" s="43" t="s">
        <v>16</v>
      </c>
      <c r="H607" s="28" t="s">
        <v>6</v>
      </c>
      <c r="I607" s="28"/>
      <c r="J607" s="33" t="s">
        <v>121</v>
      </c>
    </row>
    <row r="608" spans="1:10" s="93" customFormat="1" ht="14.1" customHeight="1" x14ac:dyDescent="0.2">
      <c r="A608" s="42">
        <v>608</v>
      </c>
      <c r="B608" s="37">
        <f t="shared" ref="B608:B620" si="44">B607+1</f>
        <v>467</v>
      </c>
      <c r="C608" s="37">
        <v>467</v>
      </c>
      <c r="D608" s="25" t="s">
        <v>1400</v>
      </c>
      <c r="E608" s="108" t="s">
        <v>1403</v>
      </c>
      <c r="F608" s="84" t="s">
        <v>1404</v>
      </c>
      <c r="G608" s="99" t="s">
        <v>48</v>
      </c>
      <c r="H608" s="28" t="s">
        <v>6</v>
      </c>
      <c r="I608" s="28"/>
      <c r="J608" s="33" t="s">
        <v>121</v>
      </c>
    </row>
    <row r="609" spans="1:10" s="93" customFormat="1" ht="14.1" customHeight="1" x14ac:dyDescent="0.2">
      <c r="A609" s="42">
        <v>609</v>
      </c>
      <c r="B609" s="37">
        <f t="shared" si="44"/>
        <v>468</v>
      </c>
      <c r="C609" s="37">
        <v>468</v>
      </c>
      <c r="D609" s="25" t="s">
        <v>1400</v>
      </c>
      <c r="E609" s="33" t="s">
        <v>1405</v>
      </c>
      <c r="F609" s="84" t="s">
        <v>1406</v>
      </c>
      <c r="G609" s="43" t="s">
        <v>16</v>
      </c>
      <c r="H609" s="28" t="s">
        <v>6</v>
      </c>
      <c r="I609" s="28"/>
      <c r="J609" s="33" t="s">
        <v>121</v>
      </c>
    </row>
    <row r="610" spans="1:10" s="93" customFormat="1" ht="14.1" customHeight="1" x14ac:dyDescent="0.2">
      <c r="A610" s="42">
        <v>610</v>
      </c>
      <c r="B610" s="37">
        <f t="shared" si="44"/>
        <v>469</v>
      </c>
      <c r="C610" s="37">
        <v>469</v>
      </c>
      <c r="D610" s="25" t="s">
        <v>1400</v>
      </c>
      <c r="E610" s="32" t="s">
        <v>1407</v>
      </c>
      <c r="F610" s="31" t="s">
        <v>1408</v>
      </c>
      <c r="G610" s="43" t="s">
        <v>16</v>
      </c>
      <c r="H610" s="28" t="s">
        <v>121</v>
      </c>
      <c r="I610" s="28"/>
      <c r="J610" s="33" t="s">
        <v>1409</v>
      </c>
    </row>
    <row r="611" spans="1:10" s="93" customFormat="1" ht="14.1" customHeight="1" x14ac:dyDescent="0.2">
      <c r="A611" s="42">
        <v>611</v>
      </c>
      <c r="B611" s="37">
        <f t="shared" si="44"/>
        <v>470</v>
      </c>
      <c r="C611" s="37">
        <v>470</v>
      </c>
      <c r="D611" s="25" t="s">
        <v>1400</v>
      </c>
      <c r="E611" s="111" t="s">
        <v>1410</v>
      </c>
      <c r="F611" s="31" t="s">
        <v>1411</v>
      </c>
      <c r="G611" s="99" t="s">
        <v>48</v>
      </c>
      <c r="H611" s="28" t="s">
        <v>6</v>
      </c>
      <c r="I611" s="28"/>
      <c r="J611" s="33" t="s">
        <v>1412</v>
      </c>
    </row>
    <row r="612" spans="1:10" s="93" customFormat="1" ht="14.1" customHeight="1" x14ac:dyDescent="0.2">
      <c r="A612" s="42">
        <v>612</v>
      </c>
      <c r="B612" s="37">
        <f t="shared" si="44"/>
        <v>471</v>
      </c>
      <c r="C612" s="37">
        <v>471</v>
      </c>
      <c r="D612" s="25" t="s">
        <v>1400</v>
      </c>
      <c r="E612" s="108" t="s">
        <v>1413</v>
      </c>
      <c r="F612" s="84" t="s">
        <v>1415</v>
      </c>
      <c r="G612" s="99" t="s">
        <v>48</v>
      </c>
      <c r="H612" s="28" t="s">
        <v>6</v>
      </c>
      <c r="I612" s="28" t="s">
        <v>2482</v>
      </c>
      <c r="J612" s="33" t="s">
        <v>1416</v>
      </c>
    </row>
    <row r="613" spans="1:10" s="93" customFormat="1" ht="14.1" customHeight="1" x14ac:dyDescent="0.2">
      <c r="A613" s="42">
        <v>613</v>
      </c>
      <c r="B613" s="37">
        <f t="shared" si="44"/>
        <v>472</v>
      </c>
      <c r="C613" s="37">
        <v>472</v>
      </c>
      <c r="D613" s="25" t="s">
        <v>1400</v>
      </c>
      <c r="E613" s="108" t="s">
        <v>1417</v>
      </c>
      <c r="F613" s="84" t="s">
        <v>1418</v>
      </c>
      <c r="G613" s="99" t="s">
        <v>48</v>
      </c>
      <c r="H613" s="28" t="s">
        <v>6</v>
      </c>
      <c r="I613" s="28"/>
      <c r="J613" s="33" t="s">
        <v>1419</v>
      </c>
    </row>
    <row r="614" spans="1:10" s="93" customFormat="1" ht="14.1" customHeight="1" x14ac:dyDescent="0.2">
      <c r="A614" s="42">
        <v>614</v>
      </c>
      <c r="B614" s="37">
        <f t="shared" si="44"/>
        <v>473</v>
      </c>
      <c r="C614" s="37">
        <v>473</v>
      </c>
      <c r="D614" s="25" t="s">
        <v>1400</v>
      </c>
      <c r="E614" s="108" t="s">
        <v>1420</v>
      </c>
      <c r="F614" s="84" t="s">
        <v>1421</v>
      </c>
      <c r="G614" s="99" t="s">
        <v>48</v>
      </c>
      <c r="H614" s="28" t="s">
        <v>6</v>
      </c>
      <c r="I614" s="28"/>
      <c r="J614" s="33" t="s">
        <v>1422</v>
      </c>
    </row>
    <row r="615" spans="1:10" s="93" customFormat="1" ht="14.1" customHeight="1" x14ac:dyDescent="0.2">
      <c r="A615" s="42">
        <v>615</v>
      </c>
      <c r="B615" s="37">
        <f t="shared" si="44"/>
        <v>474</v>
      </c>
      <c r="C615" s="37">
        <v>474</v>
      </c>
      <c r="D615" s="25" t="s">
        <v>1400</v>
      </c>
      <c r="E615" s="111" t="s">
        <v>1423</v>
      </c>
      <c r="F615" s="31" t="s">
        <v>1425</v>
      </c>
      <c r="G615" s="99" t="s">
        <v>48</v>
      </c>
      <c r="H615" s="28" t="s">
        <v>379</v>
      </c>
      <c r="I615" s="28"/>
      <c r="J615" s="33" t="s">
        <v>1427</v>
      </c>
    </row>
    <row r="616" spans="1:10" s="93" customFormat="1" ht="14.1" customHeight="1" x14ac:dyDescent="0.2">
      <c r="A616" s="42">
        <v>616</v>
      </c>
      <c r="B616" s="37">
        <f t="shared" si="44"/>
        <v>475</v>
      </c>
      <c r="C616" s="37">
        <v>475</v>
      </c>
      <c r="D616" s="25" t="s">
        <v>1400</v>
      </c>
      <c r="E616" s="111" t="s">
        <v>1428</v>
      </c>
      <c r="F616" s="31" t="s">
        <v>1429</v>
      </c>
      <c r="G616" s="99" t="s">
        <v>48</v>
      </c>
      <c r="H616" s="28" t="s">
        <v>379</v>
      </c>
      <c r="I616" s="28"/>
      <c r="J616" s="33" t="s">
        <v>1427</v>
      </c>
    </row>
    <row r="617" spans="1:10" s="93" customFormat="1" ht="14.1" customHeight="1" x14ac:dyDescent="0.2">
      <c r="A617" s="42">
        <v>617</v>
      </c>
      <c r="B617" s="37">
        <f t="shared" si="44"/>
        <v>476</v>
      </c>
      <c r="C617" s="37">
        <v>476</v>
      </c>
      <c r="D617" s="25" t="s">
        <v>1400</v>
      </c>
      <c r="E617" s="108" t="s">
        <v>1430</v>
      </c>
      <c r="F617" s="84" t="s">
        <v>1431</v>
      </c>
      <c r="G617" s="99" t="s">
        <v>48</v>
      </c>
      <c r="H617" s="28" t="s">
        <v>40</v>
      </c>
      <c r="I617" s="28" t="s">
        <v>50</v>
      </c>
      <c r="J617" s="33" t="s">
        <v>6</v>
      </c>
    </row>
    <row r="618" spans="1:10" s="93" customFormat="1" ht="14.1" customHeight="1" x14ac:dyDescent="0.2">
      <c r="A618" s="42">
        <v>618</v>
      </c>
      <c r="B618" s="37">
        <f t="shared" si="44"/>
        <v>477</v>
      </c>
      <c r="C618" s="37">
        <v>477</v>
      </c>
      <c r="D618" s="25" t="s">
        <v>1400</v>
      </c>
      <c r="E618" s="108" t="s">
        <v>1432</v>
      </c>
      <c r="F618" s="84" t="s">
        <v>1433</v>
      </c>
      <c r="G618" s="99" t="s">
        <v>48</v>
      </c>
      <c r="H618" s="28" t="s">
        <v>153</v>
      </c>
      <c r="I618" s="28" t="s">
        <v>69</v>
      </c>
      <c r="J618" s="33" t="s">
        <v>6</v>
      </c>
    </row>
    <row r="619" spans="1:10" s="93" customFormat="1" ht="14.1" customHeight="1" x14ac:dyDescent="0.2">
      <c r="A619" s="42">
        <v>619</v>
      </c>
      <c r="B619" s="37">
        <f t="shared" si="44"/>
        <v>478</v>
      </c>
      <c r="C619" s="37">
        <v>478</v>
      </c>
      <c r="D619" s="25" t="s">
        <v>1400</v>
      </c>
      <c r="E619" s="108" t="s">
        <v>1434</v>
      </c>
      <c r="F619" s="84" t="s">
        <v>1435</v>
      </c>
      <c r="G619" s="99" t="s">
        <v>48</v>
      </c>
      <c r="H619" s="28" t="s">
        <v>6</v>
      </c>
      <c r="I619" s="28"/>
      <c r="J619" s="33" t="s">
        <v>6</v>
      </c>
    </row>
    <row r="620" spans="1:10" s="93" customFormat="1" ht="14.1" customHeight="1" x14ac:dyDescent="0.2">
      <c r="A620" s="42">
        <v>620</v>
      </c>
      <c r="B620" s="37">
        <f t="shared" si="44"/>
        <v>479</v>
      </c>
      <c r="C620" s="37">
        <v>479</v>
      </c>
      <c r="D620" s="25" t="s">
        <v>1400</v>
      </c>
      <c r="E620" s="33" t="s">
        <v>1436</v>
      </c>
      <c r="F620" s="84" t="s">
        <v>1438</v>
      </c>
      <c r="G620" s="43" t="s">
        <v>16</v>
      </c>
      <c r="H620" s="28" t="s">
        <v>6</v>
      </c>
      <c r="I620" s="28"/>
      <c r="J620" s="33" t="s">
        <v>6</v>
      </c>
    </row>
    <row r="621" spans="1:10" s="93" customFormat="1" ht="14.1" customHeight="1" x14ac:dyDescent="0.2">
      <c r="A621" s="42">
        <v>621</v>
      </c>
      <c r="B621" s="37"/>
      <c r="C621" s="37"/>
      <c r="D621" s="18"/>
      <c r="E621" s="33"/>
      <c r="F621" s="84"/>
      <c r="G621" s="99"/>
      <c r="H621" s="28"/>
      <c r="I621" s="28"/>
      <c r="J621" s="33"/>
    </row>
    <row r="622" spans="1:10" s="69" customFormat="1" ht="14.1" customHeight="1" x14ac:dyDescent="0.2">
      <c r="A622" s="42">
        <v>622</v>
      </c>
      <c r="B622" s="126"/>
      <c r="C622" s="126"/>
      <c r="D622" s="25"/>
      <c r="E622" s="66" t="s">
        <v>1439</v>
      </c>
      <c r="F622" s="66" t="s">
        <v>1440</v>
      </c>
      <c r="G622" s="127"/>
      <c r="H622" s="35"/>
      <c r="I622" s="35"/>
      <c r="J622" s="128"/>
    </row>
    <row r="623" spans="1:10" s="93" customFormat="1" ht="14.1" customHeight="1" x14ac:dyDescent="0.2">
      <c r="A623" s="42">
        <v>623</v>
      </c>
      <c r="B623" s="37">
        <f>B620+1</f>
        <v>480</v>
      </c>
      <c r="C623" s="37">
        <v>480</v>
      </c>
      <c r="D623" s="25" t="s">
        <v>1440</v>
      </c>
      <c r="E623" s="33" t="s">
        <v>1441</v>
      </c>
      <c r="F623" s="84" t="s">
        <v>1443</v>
      </c>
      <c r="G623" s="43" t="s">
        <v>16</v>
      </c>
      <c r="H623" s="28" t="s">
        <v>6</v>
      </c>
      <c r="I623" s="28"/>
      <c r="J623" s="33" t="s">
        <v>1444</v>
      </c>
    </row>
    <row r="624" spans="1:10" s="93" customFormat="1" ht="14.1" customHeight="1" x14ac:dyDescent="0.2">
      <c r="A624" s="42">
        <v>624</v>
      </c>
      <c r="B624" s="37">
        <f t="shared" ref="B624:B628" si="45">B623+1</f>
        <v>481</v>
      </c>
      <c r="C624" s="37">
        <v>481</v>
      </c>
      <c r="D624" s="25" t="s">
        <v>1440</v>
      </c>
      <c r="E624" s="33" t="s">
        <v>1445</v>
      </c>
      <c r="F624" s="84" t="s">
        <v>1446</v>
      </c>
      <c r="G624" s="43" t="s">
        <v>43</v>
      </c>
      <c r="H624" s="28" t="s">
        <v>6</v>
      </c>
      <c r="I624" s="28"/>
      <c r="J624" s="33" t="s">
        <v>121</v>
      </c>
    </row>
    <row r="625" spans="1:10" s="93" customFormat="1" ht="14.1" customHeight="1" x14ac:dyDescent="0.2">
      <c r="A625" s="42">
        <v>625</v>
      </c>
      <c r="B625" s="37">
        <f t="shared" si="45"/>
        <v>482</v>
      </c>
      <c r="C625" s="37">
        <v>482</v>
      </c>
      <c r="D625" s="25" t="s">
        <v>1440</v>
      </c>
      <c r="E625" s="33" t="s">
        <v>1447</v>
      </c>
      <c r="F625" s="84" t="s">
        <v>1448</v>
      </c>
      <c r="G625" s="43" t="s">
        <v>43</v>
      </c>
      <c r="H625" s="28" t="s">
        <v>6</v>
      </c>
      <c r="I625" s="28"/>
      <c r="J625" s="33" t="s">
        <v>121</v>
      </c>
    </row>
    <row r="626" spans="1:10" s="93" customFormat="1" ht="14.1" customHeight="1" x14ac:dyDescent="0.2">
      <c r="A626" s="42">
        <v>626</v>
      </c>
      <c r="B626" s="37">
        <f t="shared" si="45"/>
        <v>483</v>
      </c>
      <c r="C626" s="37">
        <v>483</v>
      </c>
      <c r="D626" s="25" t="s">
        <v>1440</v>
      </c>
      <c r="E626" s="33" t="s">
        <v>1449</v>
      </c>
      <c r="F626" s="84" t="s">
        <v>1450</v>
      </c>
      <c r="G626" s="43" t="s">
        <v>16</v>
      </c>
      <c r="H626" s="28" t="s">
        <v>6</v>
      </c>
      <c r="I626" s="28"/>
      <c r="J626" s="33" t="s">
        <v>121</v>
      </c>
    </row>
    <row r="627" spans="1:10" s="93" customFormat="1" ht="14.1" customHeight="1" x14ac:dyDescent="0.2">
      <c r="A627" s="42">
        <v>627</v>
      </c>
      <c r="B627" s="37">
        <f t="shared" si="45"/>
        <v>484</v>
      </c>
      <c r="C627" s="37">
        <v>484</v>
      </c>
      <c r="D627" s="25" t="s">
        <v>1440</v>
      </c>
      <c r="E627" s="97" t="s">
        <v>1451</v>
      </c>
      <c r="F627" s="84" t="s">
        <v>1453</v>
      </c>
      <c r="G627" s="43" t="s">
        <v>19</v>
      </c>
      <c r="H627" s="28" t="s">
        <v>6</v>
      </c>
      <c r="I627" s="28"/>
      <c r="J627" s="33" t="s">
        <v>121</v>
      </c>
    </row>
    <row r="628" spans="1:10" s="93" customFormat="1" ht="14.1" customHeight="1" x14ac:dyDescent="0.2">
      <c r="A628" s="42">
        <v>628</v>
      </c>
      <c r="B628" s="37">
        <f t="shared" si="45"/>
        <v>485</v>
      </c>
      <c r="C628" s="37">
        <v>485</v>
      </c>
      <c r="D628" s="25" t="s">
        <v>1440</v>
      </c>
      <c r="E628" s="33" t="s">
        <v>1454</v>
      </c>
      <c r="F628" s="84" t="s">
        <v>1456</v>
      </c>
      <c r="G628" s="43" t="s">
        <v>16</v>
      </c>
      <c r="H628" s="28" t="s">
        <v>379</v>
      </c>
      <c r="I628" s="28"/>
      <c r="J628" s="33" t="s">
        <v>1457</v>
      </c>
    </row>
    <row r="629" spans="1:10" s="93" customFormat="1" ht="14.1" customHeight="1" x14ac:dyDescent="0.2">
      <c r="A629" s="42">
        <v>629</v>
      </c>
      <c r="B629" s="37"/>
      <c r="C629" s="37"/>
      <c r="D629" s="18"/>
      <c r="E629" s="33"/>
      <c r="F629" s="84"/>
      <c r="G629" s="99"/>
      <c r="H629" s="28"/>
      <c r="I629" s="28"/>
      <c r="J629" s="33"/>
    </row>
    <row r="630" spans="1:10" s="69" customFormat="1" ht="14.1" customHeight="1" x14ac:dyDescent="0.2">
      <c r="A630" s="42">
        <v>630</v>
      </c>
      <c r="B630" s="22"/>
      <c r="C630" s="22"/>
      <c r="D630" s="18"/>
      <c r="E630" s="66" t="s">
        <v>1458</v>
      </c>
      <c r="F630" s="92" t="s">
        <v>1459</v>
      </c>
      <c r="G630" s="106"/>
      <c r="H630" s="30"/>
      <c r="I630" s="30"/>
      <c r="J630" s="107"/>
    </row>
    <row r="631" spans="1:10" s="93" customFormat="1" ht="14.1" customHeight="1" x14ac:dyDescent="0.2">
      <c r="A631" s="42">
        <v>631</v>
      </c>
      <c r="B631" s="37">
        <f>B628+1</f>
        <v>486</v>
      </c>
      <c r="C631" s="37">
        <v>486</v>
      </c>
      <c r="D631" s="33" t="s">
        <v>1459</v>
      </c>
      <c r="E631" s="33" t="s">
        <v>1460</v>
      </c>
      <c r="F631" s="84" t="s">
        <v>2518</v>
      </c>
      <c r="G631" s="43" t="s">
        <v>16</v>
      </c>
      <c r="H631" s="28" t="s">
        <v>6</v>
      </c>
      <c r="I631" s="28"/>
      <c r="J631" s="33" t="s">
        <v>1461</v>
      </c>
    </row>
    <row r="632" spans="1:10" s="93" customFormat="1" ht="14.1" customHeight="1" x14ac:dyDescent="0.2">
      <c r="A632" s="42">
        <v>632</v>
      </c>
      <c r="B632" s="37">
        <f t="shared" ref="B632:B637" si="46">B631+1</f>
        <v>487</v>
      </c>
      <c r="C632" s="37">
        <v>487</v>
      </c>
      <c r="D632" s="33" t="s">
        <v>1459</v>
      </c>
      <c r="E632" s="111" t="s">
        <v>1462</v>
      </c>
      <c r="F632" s="31" t="s">
        <v>1464</v>
      </c>
      <c r="G632" s="99" t="s">
        <v>48</v>
      </c>
      <c r="H632" s="28" t="s">
        <v>6</v>
      </c>
      <c r="I632" s="28"/>
      <c r="J632" s="33" t="s">
        <v>1465</v>
      </c>
    </row>
    <row r="633" spans="1:10" s="93" customFormat="1" ht="14.1" customHeight="1" x14ac:dyDescent="0.2">
      <c r="A633" s="42">
        <v>633</v>
      </c>
      <c r="B633" s="37">
        <f t="shared" si="46"/>
        <v>488</v>
      </c>
      <c r="C633" s="37">
        <v>488</v>
      </c>
      <c r="D633" s="33" t="s">
        <v>1459</v>
      </c>
      <c r="E633" s="108" t="s">
        <v>1466</v>
      </c>
      <c r="F633" s="84" t="s">
        <v>1468</v>
      </c>
      <c r="G633" s="99" t="s">
        <v>48</v>
      </c>
      <c r="H633" s="28" t="s">
        <v>6</v>
      </c>
      <c r="I633" s="28"/>
      <c r="J633" s="33" t="s">
        <v>1469</v>
      </c>
    </row>
    <row r="634" spans="1:10" s="93" customFormat="1" ht="14.1" customHeight="1" x14ac:dyDescent="0.2">
      <c r="A634" s="42">
        <v>634</v>
      </c>
      <c r="B634" s="37">
        <f t="shared" si="46"/>
        <v>489</v>
      </c>
      <c r="C634" s="37">
        <v>489</v>
      </c>
      <c r="D634" s="33" t="s">
        <v>1459</v>
      </c>
      <c r="E634" s="97" t="s">
        <v>1470</v>
      </c>
      <c r="F634" s="84" t="s">
        <v>1472</v>
      </c>
      <c r="G634" s="43" t="s">
        <v>43</v>
      </c>
      <c r="H634" s="28" t="s">
        <v>6</v>
      </c>
      <c r="I634" s="28"/>
      <c r="J634" s="33" t="s">
        <v>1473</v>
      </c>
    </row>
    <row r="635" spans="1:10" s="93" customFormat="1" ht="14.1" customHeight="1" x14ac:dyDescent="0.2">
      <c r="A635" s="42">
        <v>635</v>
      </c>
      <c r="B635" s="37">
        <f t="shared" si="46"/>
        <v>490</v>
      </c>
      <c r="C635" s="37">
        <v>490</v>
      </c>
      <c r="D635" s="33" t="s">
        <v>1459</v>
      </c>
      <c r="E635" s="113" t="s">
        <v>1474</v>
      </c>
      <c r="F635" s="31" t="s">
        <v>1475</v>
      </c>
      <c r="G635" s="43" t="s">
        <v>43</v>
      </c>
      <c r="H635" s="28" t="s">
        <v>379</v>
      </c>
      <c r="I635" s="28"/>
      <c r="J635" s="33" t="s">
        <v>1476</v>
      </c>
    </row>
    <row r="636" spans="1:10" s="93" customFormat="1" ht="14.1" customHeight="1" x14ac:dyDescent="0.2">
      <c r="A636" s="42">
        <v>636</v>
      </c>
      <c r="B636" s="37">
        <f t="shared" si="46"/>
        <v>491</v>
      </c>
      <c r="C636" s="37">
        <v>491</v>
      </c>
      <c r="D636" s="33" t="s">
        <v>1459</v>
      </c>
      <c r="E636" s="33" t="s">
        <v>1477</v>
      </c>
      <c r="F636" s="84" t="s">
        <v>1478</v>
      </c>
      <c r="G636" s="43" t="s">
        <v>16</v>
      </c>
      <c r="H636" s="28" t="s">
        <v>379</v>
      </c>
      <c r="I636" s="28"/>
      <c r="J636" s="33" t="s">
        <v>1479</v>
      </c>
    </row>
    <row r="637" spans="1:10" ht="14.1" customHeight="1" x14ac:dyDescent="0.2">
      <c r="A637" s="42">
        <v>637</v>
      </c>
      <c r="B637" s="37">
        <f t="shared" si="46"/>
        <v>492</v>
      </c>
      <c r="C637" s="37">
        <v>492</v>
      </c>
      <c r="D637" s="33" t="s">
        <v>1459</v>
      </c>
      <c r="E637" s="96" t="s">
        <v>1480</v>
      </c>
      <c r="F637" s="78" t="s">
        <v>1481</v>
      </c>
      <c r="G637" s="43" t="s">
        <v>19</v>
      </c>
      <c r="H637" s="28" t="s">
        <v>121</v>
      </c>
      <c r="I637" s="28"/>
      <c r="J637" s="25" t="s">
        <v>1482</v>
      </c>
    </row>
    <row r="638" spans="1:10" s="93" customFormat="1" ht="14.1" customHeight="1" x14ac:dyDescent="0.2">
      <c r="A638" s="42">
        <v>638</v>
      </c>
      <c r="B638" s="37"/>
      <c r="C638" s="37"/>
      <c r="D638" s="18"/>
      <c r="E638" s="104"/>
      <c r="F638" s="105"/>
      <c r="G638" s="99"/>
      <c r="H638" s="28"/>
      <c r="I638" s="28"/>
      <c r="J638" s="33"/>
    </row>
    <row r="639" spans="1:10" s="93" customFormat="1" ht="14.1" customHeight="1" x14ac:dyDescent="0.2">
      <c r="A639" s="42">
        <v>639</v>
      </c>
      <c r="B639" s="37"/>
      <c r="C639" s="37"/>
      <c r="D639" s="18"/>
      <c r="E639" s="125" t="s">
        <v>1483</v>
      </c>
      <c r="F639" s="70" t="s">
        <v>1484</v>
      </c>
      <c r="G639" s="99"/>
      <c r="H639" s="28"/>
      <c r="I639" s="28"/>
      <c r="J639" s="33"/>
    </row>
    <row r="640" spans="1:10" s="93" customFormat="1" ht="14.1" customHeight="1" x14ac:dyDescent="0.2">
      <c r="A640" s="42">
        <v>640</v>
      </c>
      <c r="B640" s="37">
        <f>B637+1</f>
        <v>493</v>
      </c>
      <c r="C640" s="37">
        <v>493</v>
      </c>
      <c r="D640" s="18" t="s">
        <v>1484</v>
      </c>
      <c r="E640" s="96" t="s">
        <v>1485</v>
      </c>
      <c r="F640" s="78" t="s">
        <v>1486</v>
      </c>
      <c r="G640" s="43" t="s">
        <v>19</v>
      </c>
      <c r="H640" s="28" t="s">
        <v>121</v>
      </c>
      <c r="I640" s="28"/>
      <c r="J640" s="25" t="s">
        <v>1487</v>
      </c>
    </row>
    <row r="641" spans="1:10" s="93" customFormat="1" ht="14.1" customHeight="1" x14ac:dyDescent="0.2">
      <c r="A641" s="42">
        <v>641</v>
      </c>
      <c r="B641" s="37">
        <f t="shared" ref="B641:B651" si="47">B640+1</f>
        <v>494</v>
      </c>
      <c r="C641" s="37">
        <v>494</v>
      </c>
      <c r="D641" s="18" t="s">
        <v>1484</v>
      </c>
      <c r="E641" s="97" t="s">
        <v>1488</v>
      </c>
      <c r="F641" s="84" t="s">
        <v>1489</v>
      </c>
      <c r="G641" s="43" t="s">
        <v>19</v>
      </c>
      <c r="H641" s="28" t="s">
        <v>6</v>
      </c>
      <c r="I641" s="28"/>
      <c r="J641" s="33"/>
    </row>
    <row r="642" spans="1:10" s="93" customFormat="1" ht="14.1" customHeight="1" x14ac:dyDescent="0.2">
      <c r="A642" s="42">
        <v>642</v>
      </c>
      <c r="B642" s="37">
        <f t="shared" si="47"/>
        <v>495</v>
      </c>
      <c r="C642" s="37">
        <v>495</v>
      </c>
      <c r="D642" s="18" t="s">
        <v>1484</v>
      </c>
      <c r="E642" s="97" t="s">
        <v>1490</v>
      </c>
      <c r="F642" s="84" t="s">
        <v>1491</v>
      </c>
      <c r="G642" s="43" t="s">
        <v>19</v>
      </c>
      <c r="H642" s="28" t="s">
        <v>6</v>
      </c>
      <c r="I642" s="28"/>
      <c r="J642" s="33" t="s">
        <v>121</v>
      </c>
    </row>
    <row r="643" spans="1:10" s="93" customFormat="1" ht="14.1" customHeight="1" x14ac:dyDescent="0.2">
      <c r="A643" s="42">
        <v>643</v>
      </c>
      <c r="B643" s="37">
        <f t="shared" si="47"/>
        <v>496</v>
      </c>
      <c r="C643" s="37">
        <v>496</v>
      </c>
      <c r="D643" s="18" t="s">
        <v>1484</v>
      </c>
      <c r="E643" s="96" t="s">
        <v>1492</v>
      </c>
      <c r="F643" s="78" t="s">
        <v>1493</v>
      </c>
      <c r="G643" s="43" t="s">
        <v>19</v>
      </c>
      <c r="H643" s="28" t="s">
        <v>6</v>
      </c>
      <c r="I643" s="28"/>
      <c r="J643" s="33" t="s">
        <v>2549</v>
      </c>
    </row>
    <row r="644" spans="1:10" s="93" customFormat="1" ht="14.1" customHeight="1" x14ac:dyDescent="0.2">
      <c r="A644" s="42">
        <v>644</v>
      </c>
      <c r="B644" s="37">
        <f t="shared" si="47"/>
        <v>497</v>
      </c>
      <c r="C644" s="37">
        <v>497</v>
      </c>
      <c r="D644" s="18" t="s">
        <v>1484</v>
      </c>
      <c r="E644" s="33" t="s">
        <v>1495</v>
      </c>
      <c r="F644" s="84" t="s">
        <v>1496</v>
      </c>
      <c r="G644" s="43" t="s">
        <v>43</v>
      </c>
      <c r="H644" s="28" t="s">
        <v>6</v>
      </c>
      <c r="I644" s="28"/>
      <c r="J644" s="33" t="s">
        <v>1497</v>
      </c>
    </row>
    <row r="645" spans="1:10" s="93" customFormat="1" ht="14.1" customHeight="1" x14ac:dyDescent="0.2">
      <c r="A645" s="42">
        <v>645</v>
      </c>
      <c r="B645" s="37">
        <f t="shared" si="47"/>
        <v>498</v>
      </c>
      <c r="C645" s="37">
        <v>498</v>
      </c>
      <c r="D645" s="18" t="s">
        <v>1484</v>
      </c>
      <c r="E645" s="32" t="s">
        <v>1498</v>
      </c>
      <c r="F645" s="31" t="s">
        <v>1499</v>
      </c>
      <c r="G645" s="43" t="s">
        <v>43</v>
      </c>
      <c r="H645" s="28" t="s">
        <v>6</v>
      </c>
      <c r="I645" s="28"/>
      <c r="J645" s="33" t="s">
        <v>1500</v>
      </c>
    </row>
    <row r="646" spans="1:10" s="93" customFormat="1" ht="14.1" customHeight="1" x14ac:dyDescent="0.2">
      <c r="A646" s="42">
        <v>646</v>
      </c>
      <c r="B646" s="37">
        <f t="shared" si="47"/>
        <v>499</v>
      </c>
      <c r="C646" s="37">
        <v>499</v>
      </c>
      <c r="D646" s="18" t="s">
        <v>1484</v>
      </c>
      <c r="E646" s="32" t="s">
        <v>1501</v>
      </c>
      <c r="F646" s="31" t="s">
        <v>1502</v>
      </c>
      <c r="G646" s="43" t="s">
        <v>43</v>
      </c>
      <c r="H646" s="28" t="s">
        <v>6</v>
      </c>
      <c r="I646" s="28"/>
      <c r="J646" s="33" t="s">
        <v>1500</v>
      </c>
    </row>
    <row r="647" spans="1:10" s="93" customFormat="1" ht="14.1" customHeight="1" x14ac:dyDescent="0.2">
      <c r="A647" s="42">
        <v>647</v>
      </c>
      <c r="B647" s="37">
        <f t="shared" si="47"/>
        <v>500</v>
      </c>
      <c r="C647" s="37">
        <v>500</v>
      </c>
      <c r="D647" s="18" t="s">
        <v>1484</v>
      </c>
      <c r="E647" s="97" t="s">
        <v>1503</v>
      </c>
      <c r="F647" s="84" t="s">
        <v>1505</v>
      </c>
      <c r="G647" s="43" t="s">
        <v>19</v>
      </c>
      <c r="H647" s="28" t="s">
        <v>50</v>
      </c>
      <c r="I647" s="28" t="s">
        <v>50</v>
      </c>
      <c r="J647" s="33" t="s">
        <v>121</v>
      </c>
    </row>
    <row r="648" spans="1:10" s="93" customFormat="1" ht="14.1" customHeight="1" x14ac:dyDescent="0.2">
      <c r="A648" s="42">
        <v>648</v>
      </c>
      <c r="B648" s="37">
        <f t="shared" si="47"/>
        <v>501</v>
      </c>
      <c r="C648" s="37">
        <v>501</v>
      </c>
      <c r="D648" s="18" t="s">
        <v>1484</v>
      </c>
      <c r="E648" s="108" t="s">
        <v>1506</v>
      </c>
      <c r="F648" s="84" t="s">
        <v>1508</v>
      </c>
      <c r="G648" s="99" t="s">
        <v>48</v>
      </c>
      <c r="H648" s="28" t="s">
        <v>6</v>
      </c>
      <c r="I648" s="28"/>
      <c r="J648" s="33" t="s">
        <v>121</v>
      </c>
    </row>
    <row r="649" spans="1:10" s="93" customFormat="1" ht="14.1" customHeight="1" x14ac:dyDescent="0.2">
      <c r="A649" s="42">
        <v>649</v>
      </c>
      <c r="B649" s="37">
        <f t="shared" si="47"/>
        <v>502</v>
      </c>
      <c r="C649" s="37">
        <v>502</v>
      </c>
      <c r="D649" s="18" t="s">
        <v>1484</v>
      </c>
      <c r="E649" s="108" t="s">
        <v>1509</v>
      </c>
      <c r="F649" s="84" t="s">
        <v>1511</v>
      </c>
      <c r="G649" s="99" t="s">
        <v>48</v>
      </c>
      <c r="H649" s="28" t="s">
        <v>6</v>
      </c>
      <c r="I649" s="28"/>
      <c r="J649" s="33" t="s">
        <v>121</v>
      </c>
    </row>
    <row r="650" spans="1:10" s="93" customFormat="1" ht="14.1" customHeight="1" x14ac:dyDescent="0.2">
      <c r="A650" s="42">
        <v>650</v>
      </c>
      <c r="B650" s="37">
        <f t="shared" si="47"/>
        <v>503</v>
      </c>
      <c r="C650" s="37">
        <v>503</v>
      </c>
      <c r="D650" s="18" t="s">
        <v>1484</v>
      </c>
      <c r="E650" s="108" t="s">
        <v>1512</v>
      </c>
      <c r="F650" s="84" t="s">
        <v>1514</v>
      </c>
      <c r="G650" s="99" t="s">
        <v>48</v>
      </c>
      <c r="H650" s="28" t="s">
        <v>379</v>
      </c>
      <c r="I650" s="28"/>
      <c r="J650" s="33" t="s">
        <v>1515</v>
      </c>
    </row>
    <row r="651" spans="1:10" s="93" customFormat="1" ht="14.1" customHeight="1" x14ac:dyDescent="0.2">
      <c r="A651" s="42">
        <v>651</v>
      </c>
      <c r="B651" s="37">
        <f t="shared" si="47"/>
        <v>504</v>
      </c>
      <c r="C651" s="37">
        <v>504</v>
      </c>
      <c r="D651" s="18" t="s">
        <v>1484</v>
      </c>
      <c r="E651" s="33" t="s">
        <v>1516</v>
      </c>
      <c r="F651" s="84" t="s">
        <v>1517</v>
      </c>
      <c r="G651" s="43" t="s">
        <v>16</v>
      </c>
      <c r="H651" s="28" t="s">
        <v>6</v>
      </c>
      <c r="I651" s="28"/>
      <c r="J651" s="33" t="s">
        <v>121</v>
      </c>
    </row>
    <row r="652" spans="1:10" s="93" customFormat="1" ht="14.1" customHeight="1" x14ac:dyDescent="0.2">
      <c r="A652" s="42">
        <v>652</v>
      </c>
      <c r="B652" s="37"/>
      <c r="C652" s="37"/>
      <c r="D652" s="18"/>
      <c r="E652" s="33"/>
      <c r="F652" s="84"/>
      <c r="G652" s="99"/>
      <c r="H652" s="28"/>
      <c r="I652" s="28"/>
      <c r="J652" s="33"/>
    </row>
    <row r="653" spans="1:10" s="69" customFormat="1" ht="14.1" customHeight="1" x14ac:dyDescent="0.2">
      <c r="A653" s="42">
        <v>653</v>
      </c>
      <c r="B653" s="22"/>
      <c r="C653" s="22"/>
      <c r="D653" s="18"/>
      <c r="E653" s="66" t="s">
        <v>1518</v>
      </c>
      <c r="F653" s="70" t="s">
        <v>1519</v>
      </c>
      <c r="G653" s="106"/>
      <c r="H653" s="30"/>
      <c r="I653" s="30"/>
      <c r="J653" s="107"/>
    </row>
    <row r="654" spans="1:10" s="93" customFormat="1" ht="14.1" customHeight="1" x14ac:dyDescent="0.2">
      <c r="A654" s="42">
        <v>654</v>
      </c>
      <c r="B654" s="37">
        <f>B651+1</f>
        <v>505</v>
      </c>
      <c r="C654" s="37">
        <v>505</v>
      </c>
      <c r="D654" s="18" t="s">
        <v>1519</v>
      </c>
      <c r="E654" s="33" t="s">
        <v>1520</v>
      </c>
      <c r="F654" s="84" t="s">
        <v>1522</v>
      </c>
      <c r="G654" s="43" t="s">
        <v>43</v>
      </c>
      <c r="H654" s="28" t="s">
        <v>6</v>
      </c>
      <c r="I654" s="28"/>
      <c r="J654" s="33" t="s">
        <v>121</v>
      </c>
    </row>
    <row r="655" spans="1:10" s="93" customFormat="1" ht="14.1" customHeight="1" x14ac:dyDescent="0.2">
      <c r="A655" s="42">
        <v>655</v>
      </c>
      <c r="B655" s="37">
        <f t="shared" ref="B655:B657" si="48">B654+1</f>
        <v>506</v>
      </c>
      <c r="C655" s="37">
        <v>506</v>
      </c>
      <c r="D655" s="18" t="s">
        <v>1519</v>
      </c>
      <c r="E655" s="33" t="s">
        <v>1523</v>
      </c>
      <c r="F655" s="84" t="s">
        <v>1525</v>
      </c>
      <c r="G655" s="43" t="s">
        <v>16</v>
      </c>
      <c r="H655" s="28" t="s">
        <v>6</v>
      </c>
      <c r="I655" s="28"/>
      <c r="J655" s="33" t="s">
        <v>121</v>
      </c>
    </row>
    <row r="656" spans="1:10" s="80" customFormat="1" ht="14.1" customHeight="1" x14ac:dyDescent="0.2">
      <c r="A656" s="42">
        <v>656</v>
      </c>
      <c r="B656" s="37">
        <f t="shared" si="48"/>
        <v>507</v>
      </c>
      <c r="C656" s="37">
        <v>507</v>
      </c>
      <c r="D656" s="18" t="s">
        <v>1519</v>
      </c>
      <c r="E656" s="96" t="s">
        <v>1526</v>
      </c>
      <c r="F656" s="78" t="s">
        <v>1527</v>
      </c>
      <c r="G656" s="43" t="s">
        <v>19</v>
      </c>
      <c r="H656" s="28" t="s">
        <v>121</v>
      </c>
      <c r="I656" s="28"/>
      <c r="J656" s="25" t="s">
        <v>1528</v>
      </c>
    </row>
    <row r="657" spans="1:10" s="93" customFormat="1" ht="14.1" customHeight="1" x14ac:dyDescent="0.2">
      <c r="A657" s="42">
        <v>657</v>
      </c>
      <c r="B657" s="37">
        <f t="shared" si="48"/>
        <v>508</v>
      </c>
      <c r="C657" s="37">
        <v>508</v>
      </c>
      <c r="D657" s="18" t="s">
        <v>1519</v>
      </c>
      <c r="E657" s="97" t="s">
        <v>1529</v>
      </c>
      <c r="F657" s="84" t="s">
        <v>1531</v>
      </c>
      <c r="G657" s="43" t="s">
        <v>43</v>
      </c>
      <c r="H657" s="28" t="s">
        <v>153</v>
      </c>
      <c r="I657" s="28" t="s">
        <v>69</v>
      </c>
      <c r="J657" s="33" t="s">
        <v>121</v>
      </c>
    </row>
    <row r="658" spans="1:10" s="93" customFormat="1" ht="14.1" customHeight="1" x14ac:dyDescent="0.2">
      <c r="A658" s="42">
        <v>658</v>
      </c>
      <c r="B658" s="37"/>
      <c r="C658" s="37"/>
      <c r="D658" s="18"/>
      <c r="E658" s="33"/>
      <c r="F658" s="84"/>
      <c r="G658" s="99"/>
      <c r="H658" s="28"/>
      <c r="I658" s="28"/>
      <c r="J658" s="33"/>
    </row>
    <row r="659" spans="1:10" s="69" customFormat="1" ht="14.1" customHeight="1" x14ac:dyDescent="0.2">
      <c r="A659" s="42">
        <v>659</v>
      </c>
      <c r="B659" s="22"/>
      <c r="C659" s="22"/>
      <c r="D659" s="18"/>
      <c r="E659" s="66" t="s">
        <v>1532</v>
      </c>
      <c r="F659" s="92" t="s">
        <v>1533</v>
      </c>
      <c r="G659" s="106"/>
      <c r="H659" s="30"/>
      <c r="I659" s="30"/>
      <c r="J659" s="107"/>
    </row>
    <row r="660" spans="1:10" s="93" customFormat="1" ht="14.1" customHeight="1" x14ac:dyDescent="0.2">
      <c r="A660" s="42">
        <v>660</v>
      </c>
      <c r="B660" s="37">
        <f>B657+1</f>
        <v>509</v>
      </c>
      <c r="C660" s="37">
        <v>509</v>
      </c>
      <c r="D660" s="33" t="s">
        <v>1533</v>
      </c>
      <c r="E660" s="108" t="s">
        <v>1534</v>
      </c>
      <c r="F660" s="84" t="s">
        <v>1536</v>
      </c>
      <c r="G660" s="99" t="s">
        <v>48</v>
      </c>
      <c r="H660" s="28" t="s">
        <v>50</v>
      </c>
      <c r="I660" s="28" t="s">
        <v>50</v>
      </c>
      <c r="J660" s="33" t="s">
        <v>1537</v>
      </c>
    </row>
    <row r="661" spans="1:10" s="93" customFormat="1" ht="14.1" customHeight="1" x14ac:dyDescent="0.2">
      <c r="A661" s="42">
        <v>661</v>
      </c>
      <c r="B661" s="37">
        <f t="shared" ref="B661:B670" si="49">B660+1</f>
        <v>510</v>
      </c>
      <c r="C661" s="37">
        <v>510</v>
      </c>
      <c r="D661" s="33" t="s">
        <v>1533</v>
      </c>
      <c r="E661" s="121" t="s">
        <v>1538</v>
      </c>
      <c r="F661" s="116" t="s">
        <v>1539</v>
      </c>
      <c r="G661" s="99" t="s">
        <v>48</v>
      </c>
      <c r="H661" s="28" t="s">
        <v>6</v>
      </c>
      <c r="I661" s="28" t="s">
        <v>2482</v>
      </c>
      <c r="J661" s="33" t="s">
        <v>1540</v>
      </c>
    </row>
    <row r="662" spans="1:10" s="93" customFormat="1" ht="14.1" customHeight="1" x14ac:dyDescent="0.2">
      <c r="A662" s="42">
        <v>662</v>
      </c>
      <c r="B662" s="37">
        <f t="shared" si="49"/>
        <v>511</v>
      </c>
      <c r="C662" s="37">
        <v>511</v>
      </c>
      <c r="D662" s="33" t="s">
        <v>1533</v>
      </c>
      <c r="E662" s="111" t="s">
        <v>1541</v>
      </c>
      <c r="F662" s="31" t="s">
        <v>1542</v>
      </c>
      <c r="G662" s="99" t="s">
        <v>48</v>
      </c>
      <c r="H662" s="28" t="s">
        <v>40</v>
      </c>
      <c r="I662" s="28" t="s">
        <v>50</v>
      </c>
      <c r="J662" s="33" t="s">
        <v>1543</v>
      </c>
    </row>
    <row r="663" spans="1:10" s="93" customFormat="1" ht="14.1" customHeight="1" x14ac:dyDescent="0.2">
      <c r="A663" s="42">
        <v>663</v>
      </c>
      <c r="B663" s="37">
        <f t="shared" si="49"/>
        <v>512</v>
      </c>
      <c r="C663" s="37">
        <v>512</v>
      </c>
      <c r="D663" s="33" t="s">
        <v>1533</v>
      </c>
      <c r="E663" s="108" t="s">
        <v>1544</v>
      </c>
      <c r="F663" s="84" t="s">
        <v>1546</v>
      </c>
      <c r="G663" s="99" t="s">
        <v>48</v>
      </c>
      <c r="H663" s="28"/>
      <c r="I663" s="28"/>
      <c r="J663" s="33" t="s">
        <v>1547</v>
      </c>
    </row>
    <row r="664" spans="1:10" s="93" customFormat="1" ht="14.1" customHeight="1" x14ac:dyDescent="0.2">
      <c r="A664" s="42">
        <v>664</v>
      </c>
      <c r="B664" s="37">
        <f t="shared" si="49"/>
        <v>513</v>
      </c>
      <c r="C664" s="37">
        <v>513</v>
      </c>
      <c r="D664" s="33" t="s">
        <v>1533</v>
      </c>
      <c r="E664" s="33" t="s">
        <v>1548</v>
      </c>
      <c r="F664" s="84" t="s">
        <v>1549</v>
      </c>
      <c r="G664" s="43" t="s">
        <v>43</v>
      </c>
      <c r="H664" s="28" t="s">
        <v>6</v>
      </c>
      <c r="I664" s="28"/>
      <c r="J664" s="33" t="s">
        <v>6</v>
      </c>
    </row>
    <row r="665" spans="1:10" s="93" customFormat="1" ht="14.1" customHeight="1" x14ac:dyDescent="0.2">
      <c r="A665" s="42">
        <v>665</v>
      </c>
      <c r="B665" s="37">
        <f t="shared" si="49"/>
        <v>514</v>
      </c>
      <c r="C665" s="37">
        <v>514</v>
      </c>
      <c r="D665" s="33" t="s">
        <v>1533</v>
      </c>
      <c r="E665" s="33" t="s">
        <v>1550</v>
      </c>
      <c r="F665" s="84" t="s">
        <v>1552</v>
      </c>
      <c r="G665" s="43" t="s">
        <v>43</v>
      </c>
      <c r="H665" s="28" t="s">
        <v>6</v>
      </c>
      <c r="I665" s="28"/>
      <c r="J665" s="33" t="s">
        <v>121</v>
      </c>
    </row>
    <row r="666" spans="1:10" ht="14.1" customHeight="1" x14ac:dyDescent="0.2">
      <c r="A666" s="42">
        <v>666</v>
      </c>
      <c r="B666" s="37">
        <f t="shared" si="49"/>
        <v>515</v>
      </c>
      <c r="C666" s="37">
        <v>515</v>
      </c>
      <c r="D666" s="33" t="s">
        <v>1533</v>
      </c>
      <c r="E666" s="83" t="s">
        <v>1553</v>
      </c>
      <c r="F666" s="76" t="s">
        <v>1554</v>
      </c>
      <c r="G666" s="44" t="s">
        <v>19</v>
      </c>
      <c r="J666" s="25" t="s">
        <v>1555</v>
      </c>
    </row>
    <row r="667" spans="1:10" s="93" customFormat="1" ht="14.1" customHeight="1" x14ac:dyDescent="0.2">
      <c r="A667" s="42">
        <v>667</v>
      </c>
      <c r="B667" s="37">
        <f t="shared" si="49"/>
        <v>516</v>
      </c>
      <c r="C667" s="37">
        <v>516</v>
      </c>
      <c r="D667" s="33" t="s">
        <v>1533</v>
      </c>
      <c r="E667" s="97" t="s">
        <v>1556</v>
      </c>
      <c r="F667" s="84" t="s">
        <v>1558</v>
      </c>
      <c r="G667" s="43" t="s">
        <v>43</v>
      </c>
      <c r="H667" s="28" t="s">
        <v>6</v>
      </c>
      <c r="I667" s="28"/>
      <c r="J667" s="33" t="s">
        <v>6</v>
      </c>
    </row>
    <row r="668" spans="1:10" s="93" customFormat="1" ht="14.1" customHeight="1" x14ac:dyDescent="0.2">
      <c r="A668" s="42">
        <v>668</v>
      </c>
      <c r="B668" s="37">
        <f t="shared" si="49"/>
        <v>517</v>
      </c>
      <c r="C668" s="37">
        <v>517</v>
      </c>
      <c r="D668" s="33" t="s">
        <v>1533</v>
      </c>
      <c r="E668" s="112" t="s">
        <v>1559</v>
      </c>
      <c r="F668" s="84" t="s">
        <v>1561</v>
      </c>
      <c r="G668" s="99" t="s">
        <v>48</v>
      </c>
      <c r="H668" s="28"/>
      <c r="I668" s="28"/>
      <c r="J668" s="33" t="s">
        <v>1562</v>
      </c>
    </row>
    <row r="669" spans="1:10" s="93" customFormat="1" ht="14.1" customHeight="1" x14ac:dyDescent="0.2">
      <c r="A669" s="42">
        <v>669</v>
      </c>
      <c r="B669" s="37">
        <f t="shared" si="49"/>
        <v>518</v>
      </c>
      <c r="C669" s="37">
        <v>518</v>
      </c>
      <c r="D669" s="33" t="s">
        <v>1533</v>
      </c>
      <c r="E669" s="33" t="s">
        <v>1563</v>
      </c>
      <c r="F669" s="84" t="s">
        <v>1564</v>
      </c>
      <c r="G669" s="43" t="s">
        <v>16</v>
      </c>
      <c r="H669" s="28" t="s">
        <v>6</v>
      </c>
      <c r="I669" s="28"/>
      <c r="J669" s="33" t="s">
        <v>121</v>
      </c>
    </row>
    <row r="670" spans="1:10" s="93" customFormat="1" ht="14.1" customHeight="1" x14ac:dyDescent="0.2">
      <c r="A670" s="42">
        <v>670</v>
      </c>
      <c r="B670" s="37">
        <f t="shared" si="49"/>
        <v>519</v>
      </c>
      <c r="C670" s="37">
        <v>519</v>
      </c>
      <c r="D670" s="33" t="s">
        <v>1533</v>
      </c>
      <c r="E670" s="33" t="s">
        <v>1565</v>
      </c>
      <c r="F670" s="84" t="s">
        <v>1566</v>
      </c>
      <c r="G670" s="43" t="s">
        <v>16</v>
      </c>
      <c r="H670" s="28" t="s">
        <v>6</v>
      </c>
      <c r="I670" s="28"/>
      <c r="J670" s="33" t="s">
        <v>121</v>
      </c>
    </row>
    <row r="671" spans="1:10" s="93" customFormat="1" ht="14.1" customHeight="1" x14ac:dyDescent="0.2">
      <c r="A671" s="42">
        <v>671</v>
      </c>
      <c r="B671" s="37"/>
      <c r="C671" s="37"/>
      <c r="D671" s="18"/>
      <c r="E671" s="33"/>
      <c r="F671" s="84"/>
      <c r="G671" s="99"/>
      <c r="H671" s="28"/>
      <c r="I671" s="28"/>
      <c r="J671" s="33"/>
    </row>
    <row r="672" spans="1:10" s="69" customFormat="1" ht="14.1" customHeight="1" x14ac:dyDescent="0.2">
      <c r="A672" s="42">
        <v>672</v>
      </c>
      <c r="B672" s="22"/>
      <c r="C672" s="22"/>
      <c r="D672" s="18"/>
      <c r="E672" s="66" t="s">
        <v>1567</v>
      </c>
      <c r="F672" s="70" t="s">
        <v>1568</v>
      </c>
      <c r="G672" s="106"/>
      <c r="H672" s="30"/>
      <c r="I672" s="30"/>
      <c r="J672" s="107"/>
    </row>
    <row r="673" spans="1:10" s="93" customFormat="1" ht="14.1" customHeight="1" x14ac:dyDescent="0.2">
      <c r="A673" s="42">
        <v>673</v>
      </c>
      <c r="B673" s="37">
        <f>B670+1</f>
        <v>520</v>
      </c>
      <c r="C673" s="37">
        <v>520</v>
      </c>
      <c r="D673" s="18" t="s">
        <v>1568</v>
      </c>
      <c r="E673" s="33" t="s">
        <v>1569</v>
      </c>
      <c r="F673" s="84" t="s">
        <v>1570</v>
      </c>
      <c r="G673" s="43" t="s">
        <v>16</v>
      </c>
      <c r="H673" s="28" t="s">
        <v>6</v>
      </c>
      <c r="I673" s="28"/>
      <c r="J673" s="33" t="s">
        <v>121</v>
      </c>
    </row>
    <row r="674" spans="1:10" s="93" customFormat="1" ht="14.1" customHeight="1" x14ac:dyDescent="0.2">
      <c r="A674" s="42">
        <v>674</v>
      </c>
      <c r="B674" s="37">
        <f t="shared" ref="B674:B685" si="50">B673+1</f>
        <v>521</v>
      </c>
      <c r="C674" s="37">
        <v>521</v>
      </c>
      <c r="D674" s="18" t="s">
        <v>1568</v>
      </c>
      <c r="E674" s="33" t="s">
        <v>1571</v>
      </c>
      <c r="F674" s="84" t="s">
        <v>1573</v>
      </c>
      <c r="G674" s="43" t="s">
        <v>16</v>
      </c>
      <c r="H674" s="28" t="s">
        <v>6</v>
      </c>
      <c r="I674" s="28"/>
      <c r="J674" s="33" t="s">
        <v>121</v>
      </c>
    </row>
    <row r="675" spans="1:10" s="93" customFormat="1" ht="14.1" customHeight="1" x14ac:dyDescent="0.2">
      <c r="A675" s="42">
        <v>675</v>
      </c>
      <c r="B675" s="37">
        <f t="shared" si="50"/>
        <v>522</v>
      </c>
      <c r="C675" s="37">
        <v>522</v>
      </c>
      <c r="D675" s="18" t="s">
        <v>1568</v>
      </c>
      <c r="E675" s="123" t="s">
        <v>1608</v>
      </c>
      <c r="F675" s="31" t="s">
        <v>1610</v>
      </c>
      <c r="G675" s="99" t="s">
        <v>48</v>
      </c>
      <c r="H675" s="28" t="s">
        <v>359</v>
      </c>
      <c r="I675" s="28" t="s">
        <v>50</v>
      </c>
      <c r="J675" s="33" t="s">
        <v>693</v>
      </c>
    </row>
    <row r="676" spans="1:10" s="93" customFormat="1" ht="14.1" customHeight="1" x14ac:dyDescent="0.2">
      <c r="A676" s="42">
        <v>676</v>
      </c>
      <c r="B676" s="37">
        <f t="shared" si="50"/>
        <v>523</v>
      </c>
      <c r="C676" s="37">
        <v>523</v>
      </c>
      <c r="D676" s="18" t="s">
        <v>1568</v>
      </c>
      <c r="E676" s="123" t="s">
        <v>1611</v>
      </c>
      <c r="F676" s="31" t="s">
        <v>1612</v>
      </c>
      <c r="G676" s="99" t="s">
        <v>48</v>
      </c>
      <c r="H676" s="28" t="s">
        <v>359</v>
      </c>
      <c r="I676" s="28"/>
      <c r="J676" s="33" t="s">
        <v>1613</v>
      </c>
    </row>
    <row r="677" spans="1:10" s="93" customFormat="1" ht="14.1" customHeight="1" x14ac:dyDescent="0.2">
      <c r="A677" s="42">
        <v>677</v>
      </c>
      <c r="B677" s="37">
        <f t="shared" si="50"/>
        <v>524</v>
      </c>
      <c r="C677" s="37">
        <v>524</v>
      </c>
      <c r="D677" s="18" t="s">
        <v>1568</v>
      </c>
      <c r="E677" s="108" t="s">
        <v>1574</v>
      </c>
      <c r="F677" s="84" t="s">
        <v>1575</v>
      </c>
      <c r="G677" s="99" t="s">
        <v>48</v>
      </c>
      <c r="H677" s="28" t="s">
        <v>6</v>
      </c>
      <c r="I677" s="28"/>
      <c r="J677" s="33" t="s">
        <v>1576</v>
      </c>
    </row>
    <row r="678" spans="1:10" s="93" customFormat="1" ht="14.1" customHeight="1" x14ac:dyDescent="0.2">
      <c r="A678" s="42">
        <v>678</v>
      </c>
      <c r="B678" s="37">
        <f t="shared" si="50"/>
        <v>525</v>
      </c>
      <c r="C678" s="37">
        <v>525</v>
      </c>
      <c r="D678" s="18" t="s">
        <v>1568</v>
      </c>
      <c r="E678" s="111" t="s">
        <v>1577</v>
      </c>
      <c r="F678" s="31" t="s">
        <v>1578</v>
      </c>
      <c r="G678" s="99" t="s">
        <v>48</v>
      </c>
      <c r="H678" s="28" t="s">
        <v>6</v>
      </c>
      <c r="I678" s="28"/>
      <c r="J678" s="33" t="s">
        <v>1579</v>
      </c>
    </row>
    <row r="679" spans="1:10" s="93" customFormat="1" ht="14.1" customHeight="1" x14ac:dyDescent="0.2">
      <c r="A679" s="42">
        <v>679</v>
      </c>
      <c r="B679" s="37">
        <f t="shared" si="50"/>
        <v>526</v>
      </c>
      <c r="C679" s="37">
        <v>526</v>
      </c>
      <c r="D679" s="18" t="s">
        <v>1568</v>
      </c>
      <c r="E679" s="111" t="s">
        <v>1580</v>
      </c>
      <c r="F679" s="31" t="s">
        <v>1581</v>
      </c>
      <c r="G679" s="99" t="s">
        <v>48</v>
      </c>
      <c r="H679" s="28" t="s">
        <v>121</v>
      </c>
      <c r="I679" s="28"/>
      <c r="J679" s="33" t="s">
        <v>1582</v>
      </c>
    </row>
    <row r="680" spans="1:10" s="93" customFormat="1" ht="14.1" customHeight="1" x14ac:dyDescent="0.2">
      <c r="A680" s="42">
        <v>680</v>
      </c>
      <c r="B680" s="37">
        <f t="shared" si="50"/>
        <v>527</v>
      </c>
      <c r="C680" s="37">
        <v>527</v>
      </c>
      <c r="D680" s="18" t="s">
        <v>1568</v>
      </c>
      <c r="E680" s="108" t="s">
        <v>1583</v>
      </c>
      <c r="F680" s="84" t="s">
        <v>1584</v>
      </c>
      <c r="G680" s="99" t="s">
        <v>48</v>
      </c>
      <c r="H680" s="28" t="s">
        <v>6</v>
      </c>
      <c r="I680" s="28"/>
      <c r="J680" s="33" t="s">
        <v>1585</v>
      </c>
    </row>
    <row r="681" spans="1:10" s="93" customFormat="1" ht="14.1" customHeight="1" x14ac:dyDescent="0.2">
      <c r="A681" s="42">
        <v>681</v>
      </c>
      <c r="B681" s="37">
        <f t="shared" si="50"/>
        <v>528</v>
      </c>
      <c r="C681" s="37">
        <v>528</v>
      </c>
      <c r="D681" s="18" t="s">
        <v>1568</v>
      </c>
      <c r="E681" s="33" t="s">
        <v>1586</v>
      </c>
      <c r="F681" s="84" t="s">
        <v>1587</v>
      </c>
      <c r="G681" s="43" t="s">
        <v>16</v>
      </c>
      <c r="H681" s="28" t="s">
        <v>6</v>
      </c>
      <c r="I681" s="28"/>
      <c r="J681" s="33" t="s">
        <v>121</v>
      </c>
    </row>
    <row r="682" spans="1:10" s="93" customFormat="1" ht="14.1" customHeight="1" x14ac:dyDescent="0.2">
      <c r="A682" s="42">
        <v>682</v>
      </c>
      <c r="B682" s="37">
        <f t="shared" si="50"/>
        <v>529</v>
      </c>
      <c r="C682" s="37">
        <v>529</v>
      </c>
      <c r="D682" s="18" t="s">
        <v>1568</v>
      </c>
      <c r="E682" s="33" t="s">
        <v>1588</v>
      </c>
      <c r="F682" s="84" t="s">
        <v>1589</v>
      </c>
      <c r="G682" s="43" t="s">
        <v>16</v>
      </c>
      <c r="H682" s="28" t="s">
        <v>6</v>
      </c>
      <c r="I682" s="28"/>
      <c r="J682" s="33" t="s">
        <v>121</v>
      </c>
    </row>
    <row r="683" spans="1:10" s="93" customFormat="1" ht="14.1" customHeight="1" x14ac:dyDescent="0.2">
      <c r="A683" s="42">
        <v>683</v>
      </c>
      <c r="B683" s="37">
        <f t="shared" si="50"/>
        <v>530</v>
      </c>
      <c r="C683" s="37">
        <v>530</v>
      </c>
      <c r="D683" s="18" t="s">
        <v>1568</v>
      </c>
      <c r="E683" s="108" t="s">
        <v>1590</v>
      </c>
      <c r="F683" s="84" t="s">
        <v>1591</v>
      </c>
      <c r="G683" s="99" t="s">
        <v>48</v>
      </c>
      <c r="H683" s="28" t="s">
        <v>6</v>
      </c>
      <c r="I683" s="28"/>
      <c r="J683" s="33" t="s">
        <v>121</v>
      </c>
    </row>
    <row r="684" spans="1:10" s="93" customFormat="1" ht="14.1" customHeight="1" x14ac:dyDescent="0.2">
      <c r="A684" s="42">
        <v>684</v>
      </c>
      <c r="B684" s="37">
        <f t="shared" si="50"/>
        <v>531</v>
      </c>
      <c r="C684" s="37">
        <v>531</v>
      </c>
      <c r="D684" s="18" t="s">
        <v>1568</v>
      </c>
      <c r="E684" s="108" t="s">
        <v>1592</v>
      </c>
      <c r="F684" s="84" t="s">
        <v>1593</v>
      </c>
      <c r="G684" s="99" t="s">
        <v>48</v>
      </c>
      <c r="H684" s="28" t="s">
        <v>6</v>
      </c>
      <c r="I684" s="28"/>
      <c r="J684" s="33" t="s">
        <v>121</v>
      </c>
    </row>
    <row r="685" spans="1:10" s="93" customFormat="1" ht="14.1" customHeight="1" x14ac:dyDescent="0.2">
      <c r="A685" s="42">
        <v>685</v>
      </c>
      <c r="B685" s="37">
        <f t="shared" si="50"/>
        <v>532</v>
      </c>
      <c r="C685" s="37">
        <v>532</v>
      </c>
      <c r="D685" s="18" t="s">
        <v>1568</v>
      </c>
      <c r="E685" s="108" t="s">
        <v>1594</v>
      </c>
      <c r="F685" s="84" t="s">
        <v>1595</v>
      </c>
      <c r="G685" s="99" t="s">
        <v>48</v>
      </c>
      <c r="H685" s="28" t="s">
        <v>40</v>
      </c>
      <c r="I685" s="28" t="s">
        <v>2482</v>
      </c>
      <c r="J685" s="33" t="s">
        <v>121</v>
      </c>
    </row>
    <row r="686" spans="1:10" s="93" customFormat="1" ht="14.1" customHeight="1" x14ac:dyDescent="0.2">
      <c r="A686" s="42">
        <v>686</v>
      </c>
      <c r="B686" s="37"/>
      <c r="C686" s="37"/>
      <c r="D686" s="18"/>
      <c r="E686" s="33"/>
      <c r="F686" s="84"/>
      <c r="G686" s="99"/>
      <c r="H686" s="28"/>
      <c r="I686" s="28"/>
      <c r="J686" s="33"/>
    </row>
    <row r="687" spans="1:10" s="69" customFormat="1" ht="14.1" customHeight="1" x14ac:dyDescent="0.2">
      <c r="A687" s="42">
        <v>687</v>
      </c>
      <c r="B687" s="22"/>
      <c r="C687" s="22"/>
      <c r="D687" s="18"/>
      <c r="E687" s="66" t="s">
        <v>1596</v>
      </c>
      <c r="F687" s="70" t="s">
        <v>1597</v>
      </c>
      <c r="G687" s="106"/>
      <c r="H687" s="30"/>
      <c r="I687" s="30"/>
      <c r="J687" s="107"/>
    </row>
    <row r="688" spans="1:10" s="93" customFormat="1" ht="14.1" customHeight="1" x14ac:dyDescent="0.2">
      <c r="A688" s="42">
        <v>688</v>
      </c>
      <c r="B688" s="37">
        <f>B685+1</f>
        <v>533</v>
      </c>
      <c r="C688" s="37">
        <v>533</v>
      </c>
      <c r="D688" s="18" t="s">
        <v>1597</v>
      </c>
      <c r="E688" s="33" t="s">
        <v>1598</v>
      </c>
      <c r="F688" s="84" t="s">
        <v>1600</v>
      </c>
      <c r="G688" s="43" t="s">
        <v>16</v>
      </c>
      <c r="H688" s="28" t="s">
        <v>6</v>
      </c>
      <c r="I688" s="28"/>
      <c r="J688" s="33" t="s">
        <v>1601</v>
      </c>
    </row>
    <row r="689" spans="1:10" s="93" customFormat="1" ht="14.1" customHeight="1" x14ac:dyDescent="0.2">
      <c r="A689" s="42">
        <v>689</v>
      </c>
      <c r="B689" s="37">
        <f t="shared" ref="B689:B690" si="51">B688+1</f>
        <v>534</v>
      </c>
      <c r="C689" s="37">
        <v>534</v>
      </c>
      <c r="D689" s="18" t="s">
        <v>1597</v>
      </c>
      <c r="E689" s="32" t="s">
        <v>1602</v>
      </c>
      <c r="F689" s="31" t="s">
        <v>1603</v>
      </c>
      <c r="G689" s="43" t="s">
        <v>16</v>
      </c>
      <c r="H689" s="28" t="s">
        <v>6</v>
      </c>
      <c r="I689" s="28"/>
      <c r="J689" s="33" t="s">
        <v>1604</v>
      </c>
    </row>
    <row r="690" spans="1:10" s="93" customFormat="1" ht="14.1" customHeight="1" x14ac:dyDescent="0.2">
      <c r="A690" s="42">
        <v>690</v>
      </c>
      <c r="B690" s="37">
        <f t="shared" si="51"/>
        <v>535</v>
      </c>
      <c r="C690" s="37">
        <v>535</v>
      </c>
      <c r="D690" s="18" t="s">
        <v>1597</v>
      </c>
      <c r="E690" s="111" t="s">
        <v>1605</v>
      </c>
      <c r="F690" s="31" t="s">
        <v>1606</v>
      </c>
      <c r="G690" s="99" t="s">
        <v>48</v>
      </c>
      <c r="H690" s="28" t="s">
        <v>6</v>
      </c>
      <c r="I690" s="28"/>
      <c r="J690" s="33" t="s">
        <v>1607</v>
      </c>
    </row>
    <row r="691" spans="1:10" s="93" customFormat="1" ht="14.1" customHeight="1" x14ac:dyDescent="0.2">
      <c r="A691" s="42">
        <v>691</v>
      </c>
      <c r="B691" s="37"/>
      <c r="C691" s="37"/>
      <c r="D691" s="18"/>
      <c r="E691" s="33"/>
      <c r="F691" s="84"/>
      <c r="G691" s="99"/>
      <c r="H691" s="28"/>
      <c r="I691" s="28"/>
      <c r="J691" s="33"/>
    </row>
    <row r="692" spans="1:10" s="69" customFormat="1" ht="14.1" customHeight="1" x14ac:dyDescent="0.2">
      <c r="A692" s="42">
        <v>692</v>
      </c>
      <c r="B692" s="22"/>
      <c r="C692" s="22"/>
      <c r="D692" s="18"/>
      <c r="E692" s="66" t="s">
        <v>1614</v>
      </c>
      <c r="F692" s="92" t="s">
        <v>1615</v>
      </c>
      <c r="G692" s="106"/>
      <c r="H692" s="30"/>
      <c r="I692" s="30"/>
      <c r="J692" s="107"/>
    </row>
    <row r="693" spans="1:10" s="93" customFormat="1" ht="14.1" customHeight="1" x14ac:dyDescent="0.2">
      <c r="A693" s="42">
        <v>693</v>
      </c>
      <c r="B693" s="37">
        <f>B690+1</f>
        <v>536</v>
      </c>
      <c r="C693" s="37">
        <v>536</v>
      </c>
      <c r="D693" s="33" t="s">
        <v>1615</v>
      </c>
      <c r="E693" s="108" t="s">
        <v>1616</v>
      </c>
      <c r="F693" s="84" t="s">
        <v>1618</v>
      </c>
      <c r="G693" s="99" t="s">
        <v>48</v>
      </c>
      <c r="H693" s="28" t="s">
        <v>6</v>
      </c>
      <c r="I693" s="28"/>
      <c r="J693" s="33" t="s">
        <v>121</v>
      </c>
    </row>
    <row r="694" spans="1:10" s="93" customFormat="1" ht="14.1" customHeight="1" x14ac:dyDescent="0.2">
      <c r="A694" s="42">
        <v>694</v>
      </c>
      <c r="B694" s="37">
        <f t="shared" ref="B694:B696" si="52">B693+1</f>
        <v>537</v>
      </c>
      <c r="C694" s="37">
        <v>537</v>
      </c>
      <c r="D694" s="33" t="s">
        <v>1615</v>
      </c>
      <c r="E694" s="108" t="s">
        <v>1619</v>
      </c>
      <c r="F694" s="84" t="s">
        <v>1621</v>
      </c>
      <c r="G694" s="99" t="s">
        <v>48</v>
      </c>
      <c r="H694" s="28" t="s">
        <v>50</v>
      </c>
      <c r="I694" s="28" t="s">
        <v>50</v>
      </c>
      <c r="J694" s="33" t="s">
        <v>121</v>
      </c>
    </row>
    <row r="695" spans="1:10" s="93" customFormat="1" ht="14.1" customHeight="1" x14ac:dyDescent="0.2">
      <c r="A695" s="42">
        <v>695</v>
      </c>
      <c r="B695" s="37">
        <f t="shared" si="52"/>
        <v>538</v>
      </c>
      <c r="C695" s="37">
        <v>538</v>
      </c>
      <c r="D695" s="33" t="s">
        <v>1615</v>
      </c>
      <c r="E695" s="108" t="s">
        <v>1622</v>
      </c>
      <c r="F695" s="84" t="s">
        <v>1623</v>
      </c>
      <c r="G695" s="99" t="s">
        <v>48</v>
      </c>
      <c r="H695" s="28" t="s">
        <v>6</v>
      </c>
      <c r="I695" s="28"/>
      <c r="J695" s="33" t="s">
        <v>1624</v>
      </c>
    </row>
    <row r="696" spans="1:10" s="93" customFormat="1" ht="14.1" customHeight="1" x14ac:dyDescent="0.2">
      <c r="A696" s="42">
        <v>696</v>
      </c>
      <c r="B696" s="37">
        <f t="shared" si="52"/>
        <v>539</v>
      </c>
      <c r="C696" s="37">
        <v>539</v>
      </c>
      <c r="D696" s="33" t="s">
        <v>1615</v>
      </c>
      <c r="E696" s="108" t="s">
        <v>1625</v>
      </c>
      <c r="F696" s="84" t="s">
        <v>1626</v>
      </c>
      <c r="G696" s="99" t="s">
        <v>48</v>
      </c>
      <c r="H696" s="28" t="s">
        <v>40</v>
      </c>
      <c r="I696" s="28" t="s">
        <v>2482</v>
      </c>
      <c r="J696" s="33" t="s">
        <v>121</v>
      </c>
    </row>
    <row r="697" spans="1:10" ht="14.1" customHeight="1" x14ac:dyDescent="0.2">
      <c r="A697" s="42">
        <v>697</v>
      </c>
      <c r="J697" s="71"/>
    </row>
    <row r="698" spans="1:10" s="93" customFormat="1" ht="14.1" customHeight="1" x14ac:dyDescent="0.2">
      <c r="A698" s="42">
        <v>698</v>
      </c>
      <c r="B698" s="37"/>
      <c r="C698" s="37"/>
      <c r="D698" s="18"/>
      <c r="E698" s="66" t="s">
        <v>1627</v>
      </c>
      <c r="F698" s="66" t="s">
        <v>1628</v>
      </c>
      <c r="G698" s="36"/>
      <c r="H698" s="36"/>
      <c r="I698" s="36"/>
      <c r="J698" s="33"/>
    </row>
    <row r="699" spans="1:10" s="93" customFormat="1" ht="14.1" customHeight="1" x14ac:dyDescent="0.2">
      <c r="A699" s="42">
        <v>699</v>
      </c>
      <c r="B699" s="37">
        <f>B696+1</f>
        <v>540</v>
      </c>
      <c r="C699" s="37">
        <v>540</v>
      </c>
      <c r="D699" s="25" t="s">
        <v>1628</v>
      </c>
      <c r="E699" s="108" t="s">
        <v>1629</v>
      </c>
      <c r="F699" s="84" t="s">
        <v>1630</v>
      </c>
      <c r="G699" s="99" t="s">
        <v>48</v>
      </c>
      <c r="H699" s="28" t="s">
        <v>6</v>
      </c>
      <c r="I699" s="28"/>
      <c r="J699" s="27" t="s">
        <v>1631</v>
      </c>
    </row>
    <row r="700" spans="1:10" s="93" customFormat="1" ht="14.1" customHeight="1" x14ac:dyDescent="0.2">
      <c r="A700" s="42">
        <v>700</v>
      </c>
      <c r="B700" s="37">
        <f t="shared" ref="B700:B714" si="53">B699+1</f>
        <v>541</v>
      </c>
      <c r="C700" s="37">
        <v>541</v>
      </c>
      <c r="D700" s="25" t="s">
        <v>1628</v>
      </c>
      <c r="E700" s="108" t="s">
        <v>1632</v>
      </c>
      <c r="F700" s="84" t="s">
        <v>1634</v>
      </c>
      <c r="G700" s="99" t="s">
        <v>48</v>
      </c>
      <c r="H700" s="28" t="s">
        <v>40</v>
      </c>
      <c r="I700" s="28" t="s">
        <v>50</v>
      </c>
      <c r="J700" s="27" t="s">
        <v>1635</v>
      </c>
    </row>
    <row r="701" spans="1:10" s="93" customFormat="1" ht="14.1" customHeight="1" x14ac:dyDescent="0.2">
      <c r="A701" s="42">
        <v>701</v>
      </c>
      <c r="B701" s="37">
        <f t="shared" si="53"/>
        <v>542</v>
      </c>
      <c r="C701" s="37">
        <v>542</v>
      </c>
      <c r="D701" s="25" t="s">
        <v>1628</v>
      </c>
      <c r="E701" s="108" t="s">
        <v>1636</v>
      </c>
      <c r="F701" s="84" t="s">
        <v>1638</v>
      </c>
      <c r="G701" s="99" t="s">
        <v>48</v>
      </c>
      <c r="H701" s="28" t="s">
        <v>40</v>
      </c>
      <c r="I701" s="28" t="s">
        <v>50</v>
      </c>
      <c r="J701" s="27" t="s">
        <v>1640</v>
      </c>
    </row>
    <row r="702" spans="1:10" s="93" customFormat="1" ht="14.1" customHeight="1" x14ac:dyDescent="0.2">
      <c r="A702" s="42">
        <v>702</v>
      </c>
      <c r="B702" s="37">
        <f t="shared" si="53"/>
        <v>543</v>
      </c>
      <c r="C702" s="37">
        <v>543</v>
      </c>
      <c r="D702" s="25" t="s">
        <v>1628</v>
      </c>
      <c r="E702" s="112" t="s">
        <v>1641</v>
      </c>
      <c r="F702" s="84" t="s">
        <v>1643</v>
      </c>
      <c r="G702" s="99" t="s">
        <v>48</v>
      </c>
      <c r="H702" s="28" t="s">
        <v>153</v>
      </c>
      <c r="I702" s="28" t="s">
        <v>153</v>
      </c>
      <c r="J702" s="27" t="s">
        <v>1644</v>
      </c>
    </row>
    <row r="703" spans="1:10" s="93" customFormat="1" ht="14.1" customHeight="1" x14ac:dyDescent="0.2">
      <c r="A703" s="42">
        <v>703</v>
      </c>
      <c r="B703" s="37">
        <f t="shared" si="53"/>
        <v>544</v>
      </c>
      <c r="C703" s="37">
        <v>544</v>
      </c>
      <c r="D703" s="25" t="s">
        <v>1628</v>
      </c>
      <c r="E703" s="108" t="s">
        <v>1645</v>
      </c>
      <c r="F703" s="84" t="s">
        <v>1647</v>
      </c>
      <c r="G703" s="99" t="s">
        <v>48</v>
      </c>
      <c r="H703" s="28" t="s">
        <v>40</v>
      </c>
      <c r="I703" s="28" t="s">
        <v>2482</v>
      </c>
      <c r="J703" s="27" t="s">
        <v>1648</v>
      </c>
    </row>
    <row r="704" spans="1:10" s="93" customFormat="1" ht="14.1" customHeight="1" x14ac:dyDescent="0.2">
      <c r="A704" s="42">
        <v>704</v>
      </c>
      <c r="B704" s="37">
        <f t="shared" si="53"/>
        <v>545</v>
      </c>
      <c r="C704" s="37">
        <v>545</v>
      </c>
      <c r="D704" s="25" t="s">
        <v>1628</v>
      </c>
      <c r="E704" s="108" t="s">
        <v>1649</v>
      </c>
      <c r="F704" s="84" t="s">
        <v>1650</v>
      </c>
      <c r="G704" s="99" t="s">
        <v>48</v>
      </c>
      <c r="H704" s="28" t="s">
        <v>153</v>
      </c>
      <c r="I704" s="28" t="s">
        <v>153</v>
      </c>
      <c r="J704" s="27" t="s">
        <v>1651</v>
      </c>
    </row>
    <row r="705" spans="1:10" s="93" customFormat="1" ht="14.1" customHeight="1" x14ac:dyDescent="0.2">
      <c r="A705" s="42">
        <v>705</v>
      </c>
      <c r="B705" s="37">
        <f t="shared" si="53"/>
        <v>546</v>
      </c>
      <c r="C705" s="37">
        <v>546</v>
      </c>
      <c r="D705" s="25" t="s">
        <v>1628</v>
      </c>
      <c r="E705" s="108" t="s">
        <v>1652</v>
      </c>
      <c r="F705" s="84" t="s">
        <v>1654</v>
      </c>
      <c r="G705" s="99" t="s">
        <v>48</v>
      </c>
      <c r="H705" s="28" t="s">
        <v>40</v>
      </c>
      <c r="I705" s="28" t="s">
        <v>2482</v>
      </c>
      <c r="J705" s="27" t="s">
        <v>1655</v>
      </c>
    </row>
    <row r="706" spans="1:10" s="93" customFormat="1" ht="14.1" customHeight="1" x14ac:dyDescent="0.2">
      <c r="A706" s="42">
        <v>706</v>
      </c>
      <c r="B706" s="37">
        <f t="shared" si="53"/>
        <v>547</v>
      </c>
      <c r="C706" s="37">
        <v>547</v>
      </c>
      <c r="D706" s="25" t="s">
        <v>1628</v>
      </c>
      <c r="E706" s="111" t="s">
        <v>1656</v>
      </c>
      <c r="F706" s="31" t="s">
        <v>1657</v>
      </c>
      <c r="G706" s="99" t="s">
        <v>48</v>
      </c>
      <c r="H706" s="28" t="s">
        <v>40</v>
      </c>
      <c r="I706" s="28" t="s">
        <v>2482</v>
      </c>
      <c r="J706" s="33" t="s">
        <v>1658</v>
      </c>
    </row>
    <row r="707" spans="1:10" s="93" customFormat="1" ht="14.1" customHeight="1" x14ac:dyDescent="0.2">
      <c r="A707" s="42">
        <v>707</v>
      </c>
      <c r="B707" s="37">
        <f t="shared" si="53"/>
        <v>548</v>
      </c>
      <c r="C707" s="37">
        <v>548</v>
      </c>
      <c r="D707" s="25" t="s">
        <v>1628</v>
      </c>
      <c r="E707" s="108" t="s">
        <v>1659</v>
      </c>
      <c r="F707" s="84" t="s">
        <v>1660</v>
      </c>
      <c r="G707" s="99" t="s">
        <v>48</v>
      </c>
      <c r="H707" s="28" t="s">
        <v>40</v>
      </c>
      <c r="I707" s="28" t="s">
        <v>2482</v>
      </c>
      <c r="J707" s="27" t="s">
        <v>1661</v>
      </c>
    </row>
    <row r="708" spans="1:10" s="93" customFormat="1" ht="14.1" customHeight="1" x14ac:dyDescent="0.2">
      <c r="A708" s="42">
        <v>708</v>
      </c>
      <c r="B708" s="37">
        <f t="shared" si="53"/>
        <v>549</v>
      </c>
      <c r="C708" s="37">
        <v>549</v>
      </c>
      <c r="D708" s="25" t="s">
        <v>1628</v>
      </c>
      <c r="E708" s="108" t="s">
        <v>1662</v>
      </c>
      <c r="F708" s="84" t="s">
        <v>1663</v>
      </c>
      <c r="G708" s="99" t="s">
        <v>48</v>
      </c>
      <c r="H708" s="28" t="s">
        <v>6</v>
      </c>
      <c r="I708" s="28"/>
      <c r="J708" s="27" t="s">
        <v>1664</v>
      </c>
    </row>
    <row r="709" spans="1:10" s="93" customFormat="1" ht="14.1" customHeight="1" x14ac:dyDescent="0.2">
      <c r="A709" s="42">
        <v>709</v>
      </c>
      <c r="B709" s="37">
        <f t="shared" si="53"/>
        <v>550</v>
      </c>
      <c r="C709" s="37">
        <v>550</v>
      </c>
      <c r="D709" s="25" t="s">
        <v>1628</v>
      </c>
      <c r="E709" s="108" t="s">
        <v>1665</v>
      </c>
      <c r="F709" s="84" t="s">
        <v>1666</v>
      </c>
      <c r="G709" s="99" t="s">
        <v>48</v>
      </c>
      <c r="H709" s="28" t="s">
        <v>6</v>
      </c>
      <c r="I709" s="28"/>
      <c r="J709" s="27" t="s">
        <v>1667</v>
      </c>
    </row>
    <row r="710" spans="1:10" s="93" customFormat="1" ht="14.1" customHeight="1" x14ac:dyDescent="0.2">
      <c r="A710" s="42">
        <v>710</v>
      </c>
      <c r="B710" s="37">
        <f t="shared" si="53"/>
        <v>551</v>
      </c>
      <c r="C710" s="37">
        <v>551</v>
      </c>
      <c r="D710" s="25" t="s">
        <v>1628</v>
      </c>
      <c r="E710" s="108" t="s">
        <v>1668</v>
      </c>
      <c r="F710" s="84" t="s">
        <v>1670</v>
      </c>
      <c r="G710" s="99" t="s">
        <v>48</v>
      </c>
      <c r="H710" s="28" t="s">
        <v>6</v>
      </c>
      <c r="I710" s="28"/>
      <c r="J710" s="33" t="s">
        <v>121</v>
      </c>
    </row>
    <row r="711" spans="1:10" s="93" customFormat="1" ht="14.1" customHeight="1" x14ac:dyDescent="0.2">
      <c r="A711" s="42">
        <v>711</v>
      </c>
      <c r="B711" s="37">
        <f t="shared" si="53"/>
        <v>552</v>
      </c>
      <c r="C711" s="37">
        <v>552</v>
      </c>
      <c r="D711" s="25" t="s">
        <v>1628</v>
      </c>
      <c r="E711" s="33" t="s">
        <v>1671</v>
      </c>
      <c r="F711" s="84" t="s">
        <v>1672</v>
      </c>
      <c r="G711" s="99" t="s">
        <v>379</v>
      </c>
      <c r="H711" s="28" t="s">
        <v>6</v>
      </c>
      <c r="I711" s="28"/>
      <c r="J711" s="33" t="s">
        <v>1673</v>
      </c>
    </row>
    <row r="712" spans="1:10" s="93" customFormat="1" ht="14.1" customHeight="1" x14ac:dyDescent="0.2">
      <c r="A712" s="42">
        <v>712</v>
      </c>
      <c r="B712" s="37">
        <f t="shared" si="53"/>
        <v>553</v>
      </c>
      <c r="C712" s="37">
        <v>553</v>
      </c>
      <c r="D712" s="25" t="s">
        <v>1628</v>
      </c>
      <c r="E712" s="33" t="s">
        <v>1674</v>
      </c>
      <c r="F712" s="84" t="s">
        <v>1675</v>
      </c>
      <c r="G712" s="43" t="s">
        <v>16</v>
      </c>
      <c r="H712" s="28" t="s">
        <v>6</v>
      </c>
      <c r="I712" s="28"/>
      <c r="J712" s="33" t="s">
        <v>121</v>
      </c>
    </row>
    <row r="713" spans="1:10" s="93" customFormat="1" ht="14.1" customHeight="1" x14ac:dyDescent="0.2">
      <c r="A713" s="42">
        <v>713</v>
      </c>
      <c r="B713" s="37">
        <f t="shared" si="53"/>
        <v>554</v>
      </c>
      <c r="C713" s="37">
        <v>554</v>
      </c>
      <c r="D713" s="25" t="s">
        <v>1628</v>
      </c>
      <c r="E713" s="108" t="s">
        <v>1676</v>
      </c>
      <c r="F713" s="84" t="s">
        <v>1677</v>
      </c>
      <c r="G713" s="99" t="s">
        <v>48</v>
      </c>
      <c r="H713" s="28" t="s">
        <v>6</v>
      </c>
      <c r="I713" s="28"/>
      <c r="J713" s="33" t="s">
        <v>121</v>
      </c>
    </row>
    <row r="714" spans="1:10" s="93" customFormat="1" ht="14.1" customHeight="1" x14ac:dyDescent="0.2">
      <c r="A714" s="42">
        <v>714</v>
      </c>
      <c r="B714" s="37">
        <f t="shared" si="53"/>
        <v>555</v>
      </c>
      <c r="C714" s="37">
        <v>555</v>
      </c>
      <c r="D714" s="25" t="s">
        <v>1628</v>
      </c>
      <c r="E714" s="33" t="s">
        <v>1678</v>
      </c>
      <c r="F714" s="84" t="s">
        <v>1679</v>
      </c>
      <c r="G714" s="43" t="s">
        <v>16</v>
      </c>
      <c r="H714" s="28" t="s">
        <v>6</v>
      </c>
      <c r="I714" s="28"/>
      <c r="J714" s="33" t="s">
        <v>121</v>
      </c>
    </row>
    <row r="715" spans="1:10" s="93" customFormat="1" ht="14.1" customHeight="1" x14ac:dyDescent="0.2">
      <c r="A715" s="42">
        <v>715</v>
      </c>
      <c r="B715" s="37"/>
      <c r="C715" s="37"/>
      <c r="D715" s="18"/>
      <c r="E715" s="33"/>
      <c r="F715" s="84"/>
      <c r="G715" s="99"/>
      <c r="H715" s="28"/>
      <c r="I715" s="28"/>
      <c r="J715" s="33"/>
    </row>
    <row r="716" spans="1:10" s="69" customFormat="1" ht="14.1" customHeight="1" x14ac:dyDescent="0.2">
      <c r="A716" s="42">
        <v>716</v>
      </c>
      <c r="B716" s="22"/>
      <c r="C716" s="22"/>
      <c r="D716" s="18"/>
      <c r="E716" s="66" t="s">
        <v>1680</v>
      </c>
      <c r="F716" s="66" t="s">
        <v>1681</v>
      </c>
      <c r="G716" s="67"/>
      <c r="H716" s="30"/>
      <c r="I716" s="30"/>
      <c r="J716" s="107"/>
    </row>
    <row r="717" spans="1:10" s="93" customFormat="1" ht="14.1" customHeight="1" x14ac:dyDescent="0.2">
      <c r="A717" s="42">
        <v>717</v>
      </c>
      <c r="B717" s="37">
        <f>B714+1</f>
        <v>556</v>
      </c>
      <c r="C717" s="37">
        <v>556</v>
      </c>
      <c r="D717" s="25" t="s">
        <v>1681</v>
      </c>
      <c r="E717" s="33" t="s">
        <v>1682</v>
      </c>
      <c r="F717" s="84" t="s">
        <v>1684</v>
      </c>
      <c r="G717" s="43" t="s">
        <v>16</v>
      </c>
      <c r="H717" s="28" t="s">
        <v>6</v>
      </c>
      <c r="I717" s="28"/>
      <c r="J717" s="33" t="s">
        <v>6</v>
      </c>
    </row>
    <row r="718" spans="1:10" s="93" customFormat="1" ht="14.1" customHeight="1" x14ac:dyDescent="0.2">
      <c r="A718" s="42">
        <v>718</v>
      </c>
      <c r="B718" s="37">
        <f t="shared" ref="B718" si="54">B717+1</f>
        <v>557</v>
      </c>
      <c r="C718" s="37">
        <v>557</v>
      </c>
      <c r="D718" s="25" t="s">
        <v>1681</v>
      </c>
      <c r="E718" s="108" t="s">
        <v>1685</v>
      </c>
      <c r="F718" s="84" t="s">
        <v>1687</v>
      </c>
      <c r="G718" s="99" t="s">
        <v>48</v>
      </c>
      <c r="H718" s="28" t="s">
        <v>40</v>
      </c>
      <c r="I718" s="28"/>
      <c r="J718" s="25" t="s">
        <v>1688</v>
      </c>
    </row>
    <row r="719" spans="1:10" s="93" customFormat="1" ht="14.1" customHeight="1" x14ac:dyDescent="0.2">
      <c r="A719" s="42">
        <v>719</v>
      </c>
      <c r="B719" s="37"/>
      <c r="C719" s="37"/>
      <c r="D719" s="18"/>
      <c r="E719" s="33"/>
      <c r="F719" s="84"/>
      <c r="G719" s="99"/>
      <c r="H719" s="28"/>
      <c r="I719" s="28"/>
      <c r="J719" s="33"/>
    </row>
    <row r="720" spans="1:10" s="69" customFormat="1" ht="14.1" customHeight="1" x14ac:dyDescent="0.2">
      <c r="A720" s="42">
        <v>720</v>
      </c>
      <c r="B720" s="22"/>
      <c r="C720" s="22"/>
      <c r="D720" s="18"/>
      <c r="E720" s="66" t="s">
        <v>1689</v>
      </c>
      <c r="F720" s="66" t="s">
        <v>1690</v>
      </c>
      <c r="G720" s="106"/>
      <c r="H720" s="30"/>
      <c r="I720" s="30"/>
      <c r="J720" s="107"/>
    </row>
    <row r="721" spans="1:10" s="93" customFormat="1" ht="14.1" customHeight="1" x14ac:dyDescent="0.2">
      <c r="A721" s="42">
        <v>721</v>
      </c>
      <c r="B721" s="37">
        <f>B718+1</f>
        <v>558</v>
      </c>
      <c r="C721" s="37">
        <v>558</v>
      </c>
      <c r="D721" s="25" t="s">
        <v>1690</v>
      </c>
      <c r="E721" s="33" t="s">
        <v>1691</v>
      </c>
      <c r="F721" s="84" t="s">
        <v>1692</v>
      </c>
      <c r="G721" s="43" t="s">
        <v>16</v>
      </c>
      <c r="H721" s="28" t="s">
        <v>6</v>
      </c>
      <c r="I721" s="28"/>
      <c r="J721" s="25" t="s">
        <v>2440</v>
      </c>
    </row>
    <row r="722" spans="1:10" s="93" customFormat="1" ht="14.1" customHeight="1" x14ac:dyDescent="0.2">
      <c r="A722" s="42">
        <v>722</v>
      </c>
      <c r="B722" s="37">
        <f t="shared" ref="B722" si="55">B721+1</f>
        <v>559</v>
      </c>
      <c r="C722" s="37">
        <v>559</v>
      </c>
      <c r="D722" s="25" t="s">
        <v>1690</v>
      </c>
      <c r="E722" s="111" t="s">
        <v>1693</v>
      </c>
      <c r="F722" s="31" t="s">
        <v>1694</v>
      </c>
      <c r="G722" s="99" t="s">
        <v>48</v>
      </c>
      <c r="H722" s="28" t="s">
        <v>6</v>
      </c>
      <c r="I722" s="28"/>
      <c r="J722" s="33" t="s">
        <v>1695</v>
      </c>
    </row>
    <row r="723" spans="1:10" s="93" customFormat="1" ht="14.1" customHeight="1" x14ac:dyDescent="0.2">
      <c r="A723" s="42">
        <v>723</v>
      </c>
      <c r="B723" s="37"/>
      <c r="C723" s="37"/>
      <c r="D723" s="18"/>
      <c r="E723" s="33"/>
      <c r="F723" s="84"/>
      <c r="G723" s="99"/>
      <c r="H723" s="28"/>
      <c r="I723" s="28"/>
      <c r="J723" s="33"/>
    </row>
    <row r="724" spans="1:10" s="69" customFormat="1" ht="14.1" customHeight="1" x14ac:dyDescent="0.2">
      <c r="A724" s="42">
        <v>724</v>
      </c>
      <c r="B724" s="126"/>
      <c r="C724" s="126"/>
      <c r="D724" s="25"/>
      <c r="E724" s="66" t="s">
        <v>1696</v>
      </c>
      <c r="F724" s="66" t="s">
        <v>1697</v>
      </c>
      <c r="G724" s="127"/>
      <c r="H724" s="35"/>
      <c r="I724" s="35"/>
      <c r="J724" s="128"/>
    </row>
    <row r="725" spans="1:10" s="93" customFormat="1" ht="14.1" customHeight="1" x14ac:dyDescent="0.2">
      <c r="A725" s="42">
        <v>725</v>
      </c>
      <c r="B725" s="37">
        <f>B722+1</f>
        <v>560</v>
      </c>
      <c r="C725" s="37">
        <v>560</v>
      </c>
      <c r="D725" s="25" t="s">
        <v>1697</v>
      </c>
      <c r="E725" s="33" t="s">
        <v>1698</v>
      </c>
      <c r="F725" s="84" t="s">
        <v>1699</v>
      </c>
      <c r="G725" s="43" t="s">
        <v>16</v>
      </c>
      <c r="H725" s="28" t="s">
        <v>6</v>
      </c>
      <c r="I725" s="28"/>
      <c r="J725" s="33" t="s">
        <v>121</v>
      </c>
    </row>
    <row r="726" spans="1:10" s="93" customFormat="1" ht="14.1" customHeight="1" x14ac:dyDescent="0.2">
      <c r="A726" s="42">
        <v>726</v>
      </c>
      <c r="B726" s="37">
        <f t="shared" ref="B726:B740" si="56">B725+1</f>
        <v>561</v>
      </c>
      <c r="C726" s="37">
        <v>561</v>
      </c>
      <c r="D726" s="25" t="s">
        <v>1697</v>
      </c>
      <c r="E726" s="33" t="s">
        <v>1700</v>
      </c>
      <c r="F726" s="84" t="s">
        <v>1702</v>
      </c>
      <c r="G726" s="43" t="s">
        <v>16</v>
      </c>
      <c r="H726" s="28" t="s">
        <v>6</v>
      </c>
      <c r="I726" s="28"/>
      <c r="J726" s="33" t="s">
        <v>121</v>
      </c>
    </row>
    <row r="727" spans="1:10" s="93" customFormat="1" ht="14.1" customHeight="1" x14ac:dyDescent="0.2">
      <c r="A727" s="42">
        <v>727</v>
      </c>
      <c r="B727" s="37">
        <f t="shared" si="56"/>
        <v>562</v>
      </c>
      <c r="C727" s="37">
        <v>562</v>
      </c>
      <c r="D727" s="25" t="s">
        <v>1697</v>
      </c>
      <c r="E727" s="108" t="s">
        <v>1703</v>
      </c>
      <c r="F727" s="84" t="s">
        <v>1704</v>
      </c>
      <c r="G727" s="99" t="s">
        <v>48</v>
      </c>
      <c r="H727" s="28" t="s">
        <v>40</v>
      </c>
      <c r="I727" s="28" t="s">
        <v>50</v>
      </c>
      <c r="J727" s="27" t="s">
        <v>1705</v>
      </c>
    </row>
    <row r="728" spans="1:10" s="93" customFormat="1" ht="14.1" customHeight="1" x14ac:dyDescent="0.2">
      <c r="A728" s="42">
        <v>728</v>
      </c>
      <c r="B728" s="37">
        <f t="shared" si="56"/>
        <v>563</v>
      </c>
      <c r="C728" s="37">
        <v>563</v>
      </c>
      <c r="D728" s="25" t="s">
        <v>1697</v>
      </c>
      <c r="E728" s="33" t="s">
        <v>1706</v>
      </c>
      <c r="F728" s="84" t="s">
        <v>1707</v>
      </c>
      <c r="G728" s="99" t="s">
        <v>379</v>
      </c>
      <c r="H728" s="28" t="s">
        <v>6</v>
      </c>
      <c r="I728" s="28"/>
      <c r="J728" s="33" t="s">
        <v>1708</v>
      </c>
    </row>
    <row r="729" spans="1:10" s="93" customFormat="1" ht="14.1" customHeight="1" x14ac:dyDescent="0.2">
      <c r="A729" s="42">
        <v>729</v>
      </c>
      <c r="B729" s="37">
        <f t="shared" si="56"/>
        <v>564</v>
      </c>
      <c r="C729" s="37">
        <v>564</v>
      </c>
      <c r="D729" s="25" t="s">
        <v>1697</v>
      </c>
      <c r="E729" s="33" t="s">
        <v>1709</v>
      </c>
      <c r="F729" s="84" t="s">
        <v>1711</v>
      </c>
      <c r="G729" s="43" t="s">
        <v>16</v>
      </c>
      <c r="H729" s="28" t="s">
        <v>6</v>
      </c>
      <c r="I729" s="28" t="s">
        <v>50</v>
      </c>
      <c r="J729" s="33" t="s">
        <v>121</v>
      </c>
    </row>
    <row r="730" spans="1:10" s="93" customFormat="1" ht="14.1" customHeight="1" x14ac:dyDescent="0.2">
      <c r="A730" s="42">
        <v>730</v>
      </c>
      <c r="B730" s="37">
        <f t="shared" si="56"/>
        <v>565</v>
      </c>
      <c r="C730" s="37">
        <v>565</v>
      </c>
      <c r="D730" s="25" t="s">
        <v>1697</v>
      </c>
      <c r="E730" s="118" t="s">
        <v>1712</v>
      </c>
      <c r="F730" s="119" t="s">
        <v>1713</v>
      </c>
      <c r="G730" s="43" t="s">
        <v>2489</v>
      </c>
      <c r="H730" s="28" t="s">
        <v>6</v>
      </c>
      <c r="I730" s="28"/>
      <c r="J730" s="33" t="s">
        <v>1714</v>
      </c>
    </row>
    <row r="731" spans="1:10" s="93" customFormat="1" ht="14.1" customHeight="1" x14ac:dyDescent="0.2">
      <c r="A731" s="42">
        <v>731</v>
      </c>
      <c r="B731" s="37">
        <f t="shared" si="56"/>
        <v>566</v>
      </c>
      <c r="C731" s="37">
        <v>566</v>
      </c>
      <c r="D731" s="25" t="s">
        <v>1697</v>
      </c>
      <c r="E731" s="97" t="s">
        <v>1715</v>
      </c>
      <c r="F731" s="84" t="s">
        <v>1717</v>
      </c>
      <c r="G731" s="43" t="s">
        <v>19</v>
      </c>
      <c r="H731" s="28" t="s">
        <v>6</v>
      </c>
      <c r="I731" s="28"/>
      <c r="J731" s="33" t="s">
        <v>1718</v>
      </c>
    </row>
    <row r="732" spans="1:10" s="93" customFormat="1" ht="14.1" customHeight="1" x14ac:dyDescent="0.2">
      <c r="A732" s="42">
        <v>732</v>
      </c>
      <c r="B732" s="37">
        <f t="shared" si="56"/>
        <v>567</v>
      </c>
      <c r="C732" s="37">
        <v>567</v>
      </c>
      <c r="D732" s="25" t="s">
        <v>1697</v>
      </c>
      <c r="E732" s="97" t="s">
        <v>1719</v>
      </c>
      <c r="F732" s="84" t="s">
        <v>1721</v>
      </c>
      <c r="G732" s="43" t="s">
        <v>19</v>
      </c>
      <c r="H732" s="28" t="s">
        <v>6</v>
      </c>
      <c r="I732" s="28"/>
      <c r="J732" s="33" t="s">
        <v>1722</v>
      </c>
    </row>
    <row r="733" spans="1:10" s="93" customFormat="1" ht="14.1" customHeight="1" x14ac:dyDescent="0.2">
      <c r="A733" s="42">
        <v>733</v>
      </c>
      <c r="B733" s="37">
        <f t="shared" si="56"/>
        <v>568</v>
      </c>
      <c r="C733" s="37">
        <v>568</v>
      </c>
      <c r="D733" s="25" t="s">
        <v>1697</v>
      </c>
      <c r="E733" s="96" t="s">
        <v>1723</v>
      </c>
      <c r="F733" s="78" t="s">
        <v>1724</v>
      </c>
      <c r="G733" s="43" t="s">
        <v>19</v>
      </c>
      <c r="H733" s="28" t="s">
        <v>6</v>
      </c>
      <c r="I733" s="28"/>
      <c r="J733" s="25" t="s">
        <v>1725</v>
      </c>
    </row>
    <row r="734" spans="1:10" s="93" customFormat="1" ht="14.1" customHeight="1" x14ac:dyDescent="0.2">
      <c r="A734" s="42">
        <v>734</v>
      </c>
      <c r="B734" s="37">
        <f t="shared" si="56"/>
        <v>569</v>
      </c>
      <c r="C734" s="37">
        <v>569</v>
      </c>
      <c r="D734" s="25" t="s">
        <v>1697</v>
      </c>
      <c r="E734" s="33" t="s">
        <v>1726</v>
      </c>
      <c r="F734" s="84" t="s">
        <v>1727</v>
      </c>
      <c r="G734" s="43" t="s">
        <v>43</v>
      </c>
      <c r="H734" s="28" t="s">
        <v>6</v>
      </c>
      <c r="I734" s="28"/>
      <c r="J734" s="33" t="s">
        <v>1728</v>
      </c>
    </row>
    <row r="735" spans="1:10" s="93" customFormat="1" ht="14.1" customHeight="1" x14ac:dyDescent="0.2">
      <c r="A735" s="42">
        <v>735</v>
      </c>
      <c r="B735" s="37">
        <f t="shared" si="56"/>
        <v>570</v>
      </c>
      <c r="C735" s="37">
        <v>570</v>
      </c>
      <c r="D735" s="25" t="s">
        <v>1697</v>
      </c>
      <c r="E735" s="33" t="s">
        <v>1729</v>
      </c>
      <c r="F735" s="84" t="s">
        <v>1730</v>
      </c>
      <c r="G735" s="43" t="s">
        <v>43</v>
      </c>
      <c r="H735" s="28" t="s">
        <v>6</v>
      </c>
      <c r="I735" s="28"/>
      <c r="J735" s="33" t="s">
        <v>1731</v>
      </c>
    </row>
    <row r="736" spans="1:10" s="93" customFormat="1" ht="14.1" customHeight="1" x14ac:dyDescent="0.2">
      <c r="A736" s="42">
        <v>736</v>
      </c>
      <c r="B736" s="37">
        <f t="shared" si="56"/>
        <v>571</v>
      </c>
      <c r="C736" s="37">
        <v>571</v>
      </c>
      <c r="D736" s="25" t="s">
        <v>1697</v>
      </c>
      <c r="E736" s="96" t="s">
        <v>1732</v>
      </c>
      <c r="F736" s="78" t="s">
        <v>1733</v>
      </c>
      <c r="G736" s="43" t="s">
        <v>19</v>
      </c>
      <c r="H736" s="28" t="s">
        <v>6</v>
      </c>
      <c r="I736" s="28"/>
      <c r="J736" s="18" t="s">
        <v>1734</v>
      </c>
    </row>
    <row r="737" spans="1:10" s="93" customFormat="1" ht="14.1" customHeight="1" x14ac:dyDescent="0.2">
      <c r="A737" s="42">
        <v>737</v>
      </c>
      <c r="B737" s="37">
        <f t="shared" si="56"/>
        <v>572</v>
      </c>
      <c r="C737" s="37">
        <v>572</v>
      </c>
      <c r="D737" s="25" t="s">
        <v>1697</v>
      </c>
      <c r="E737" s="96" t="s">
        <v>1735</v>
      </c>
      <c r="F737" s="78" t="s">
        <v>1736</v>
      </c>
      <c r="G737" s="43" t="s">
        <v>19</v>
      </c>
      <c r="H737" s="28" t="s">
        <v>121</v>
      </c>
      <c r="I737" s="28"/>
      <c r="J737" s="18" t="s">
        <v>1737</v>
      </c>
    </row>
    <row r="738" spans="1:10" s="93" customFormat="1" ht="14.1" customHeight="1" x14ac:dyDescent="0.2">
      <c r="A738" s="42">
        <v>738</v>
      </c>
      <c r="B738" s="37">
        <f t="shared" si="56"/>
        <v>573</v>
      </c>
      <c r="C738" s="37">
        <v>573</v>
      </c>
      <c r="D738" s="25" t="s">
        <v>1697</v>
      </c>
      <c r="E738" s="108" t="s">
        <v>1738</v>
      </c>
      <c r="F738" s="84" t="s">
        <v>1739</v>
      </c>
      <c r="G738" s="99" t="s">
        <v>48</v>
      </c>
      <c r="H738" s="28" t="s">
        <v>6</v>
      </c>
      <c r="I738" s="28"/>
      <c r="J738" s="33" t="s">
        <v>121</v>
      </c>
    </row>
    <row r="739" spans="1:10" s="93" customFormat="1" ht="14.1" customHeight="1" x14ac:dyDescent="0.2">
      <c r="A739" s="42">
        <v>739</v>
      </c>
      <c r="B739" s="37">
        <f t="shared" si="56"/>
        <v>574</v>
      </c>
      <c r="C739" s="37">
        <v>574</v>
      </c>
      <c r="D739" s="25" t="s">
        <v>1697</v>
      </c>
      <c r="E739" s="108" t="s">
        <v>1740</v>
      </c>
      <c r="F739" s="84" t="s">
        <v>1741</v>
      </c>
      <c r="G739" s="99" t="s">
        <v>48</v>
      </c>
      <c r="H739" s="28" t="s">
        <v>6</v>
      </c>
      <c r="I739" s="28"/>
      <c r="J739" s="33" t="s">
        <v>121</v>
      </c>
    </row>
    <row r="740" spans="1:10" s="93" customFormat="1" ht="14.1" customHeight="1" x14ac:dyDescent="0.2">
      <c r="A740" s="42">
        <v>740</v>
      </c>
      <c r="B740" s="37">
        <f t="shared" si="56"/>
        <v>575</v>
      </c>
      <c r="C740" s="37">
        <v>575</v>
      </c>
      <c r="D740" s="25" t="s">
        <v>1697</v>
      </c>
      <c r="E740" s="108" t="s">
        <v>1742</v>
      </c>
      <c r="F740" s="84" t="s">
        <v>1743</v>
      </c>
      <c r="G740" s="99" t="s">
        <v>48</v>
      </c>
      <c r="H740" s="28" t="s">
        <v>6</v>
      </c>
      <c r="I740" s="28"/>
      <c r="J740" s="33" t="s">
        <v>6</v>
      </c>
    </row>
    <row r="741" spans="1:10" s="93" customFormat="1" ht="14.1" customHeight="1" x14ac:dyDescent="0.2">
      <c r="A741" s="42">
        <v>741</v>
      </c>
      <c r="B741" s="37"/>
      <c r="C741" s="37"/>
      <c r="D741" s="18"/>
      <c r="E741" s="33"/>
      <c r="F741" s="84"/>
      <c r="G741" s="99"/>
      <c r="H741" s="28"/>
      <c r="I741" s="28"/>
      <c r="J741" s="33"/>
    </row>
    <row r="742" spans="1:10" s="69" customFormat="1" ht="14.1" customHeight="1" x14ac:dyDescent="0.2">
      <c r="A742" s="42">
        <v>742</v>
      </c>
      <c r="B742" s="22"/>
      <c r="C742" s="22"/>
      <c r="D742" s="18"/>
      <c r="E742" s="66" t="s">
        <v>1744</v>
      </c>
      <c r="F742" s="66" t="s">
        <v>1745</v>
      </c>
      <c r="G742" s="106"/>
      <c r="H742" s="30"/>
      <c r="I742" s="30"/>
      <c r="J742" s="107"/>
    </row>
    <row r="743" spans="1:10" s="93" customFormat="1" ht="14.1" customHeight="1" x14ac:dyDescent="0.2">
      <c r="A743" s="42">
        <v>743</v>
      </c>
      <c r="B743" s="37">
        <f>B740+1</f>
        <v>576</v>
      </c>
      <c r="C743" s="37">
        <v>576</v>
      </c>
      <c r="D743" s="25" t="s">
        <v>1745</v>
      </c>
      <c r="E743" s="33" t="s">
        <v>1746</v>
      </c>
      <c r="F743" s="84" t="s">
        <v>1748</v>
      </c>
      <c r="G743" s="43" t="s">
        <v>16</v>
      </c>
      <c r="H743" s="28" t="s">
        <v>40</v>
      </c>
      <c r="I743" s="28"/>
      <c r="J743" s="33" t="s">
        <v>1749</v>
      </c>
    </row>
    <row r="744" spans="1:10" s="93" customFormat="1" ht="14.1" customHeight="1" x14ac:dyDescent="0.2">
      <c r="A744" s="42">
        <v>744</v>
      </c>
      <c r="B744" s="37">
        <f t="shared" ref="B744:B753" si="57">B743+1</f>
        <v>577</v>
      </c>
      <c r="C744" s="37">
        <v>577</v>
      </c>
      <c r="D744" s="25" t="s">
        <v>1745</v>
      </c>
      <c r="E744" s="108" t="s">
        <v>1750</v>
      </c>
      <c r="F744" s="84" t="s">
        <v>1752</v>
      </c>
      <c r="G744" s="99" t="s">
        <v>48</v>
      </c>
      <c r="H744" s="28" t="s">
        <v>50</v>
      </c>
      <c r="I744" s="28" t="s">
        <v>50</v>
      </c>
      <c r="J744" s="33" t="s">
        <v>1753</v>
      </c>
    </row>
    <row r="745" spans="1:10" s="93" customFormat="1" ht="14.1" customHeight="1" x14ac:dyDescent="0.2">
      <c r="A745" s="42">
        <v>745</v>
      </c>
      <c r="B745" s="37">
        <f t="shared" si="57"/>
        <v>578</v>
      </c>
      <c r="C745" s="37">
        <v>578</v>
      </c>
      <c r="D745" s="25" t="s">
        <v>1745</v>
      </c>
      <c r="E745" s="96" t="s">
        <v>1754</v>
      </c>
      <c r="F745" s="78" t="s">
        <v>1755</v>
      </c>
      <c r="G745" s="43" t="s">
        <v>19</v>
      </c>
      <c r="H745" s="28" t="s">
        <v>121</v>
      </c>
      <c r="I745" s="28"/>
      <c r="J745" s="32" t="s">
        <v>1756</v>
      </c>
    </row>
    <row r="746" spans="1:10" s="93" customFormat="1" ht="14.1" customHeight="1" x14ac:dyDescent="0.2">
      <c r="A746" s="42">
        <v>746</v>
      </c>
      <c r="B746" s="37">
        <f t="shared" si="57"/>
        <v>579</v>
      </c>
      <c r="C746" s="37">
        <v>579</v>
      </c>
      <c r="D746" s="25" t="s">
        <v>1745</v>
      </c>
      <c r="E746" s="97" t="s">
        <v>1757</v>
      </c>
      <c r="F746" s="84" t="s">
        <v>1759</v>
      </c>
      <c r="G746" s="43" t="s">
        <v>16</v>
      </c>
      <c r="H746" s="28" t="s">
        <v>6</v>
      </c>
      <c r="I746" s="28"/>
      <c r="J746" s="33" t="s">
        <v>121</v>
      </c>
    </row>
    <row r="747" spans="1:10" s="93" customFormat="1" ht="14.1" customHeight="1" x14ac:dyDescent="0.2">
      <c r="A747" s="42">
        <v>747</v>
      </c>
      <c r="B747" s="37">
        <f t="shared" si="57"/>
        <v>580</v>
      </c>
      <c r="C747" s="37">
        <v>580</v>
      </c>
      <c r="D747" s="25" t="s">
        <v>1745</v>
      </c>
      <c r="E747" s="33" t="s">
        <v>1760</v>
      </c>
      <c r="F747" s="84" t="s">
        <v>1762</v>
      </c>
      <c r="G747" s="43" t="s">
        <v>43</v>
      </c>
      <c r="H747" s="28" t="s">
        <v>6</v>
      </c>
      <c r="I747" s="28"/>
      <c r="J747" s="33" t="s">
        <v>1763</v>
      </c>
    </row>
    <row r="748" spans="1:10" s="93" customFormat="1" ht="14.1" customHeight="1" x14ac:dyDescent="0.2">
      <c r="A748" s="42">
        <v>748</v>
      </c>
      <c r="B748" s="37">
        <f t="shared" si="57"/>
        <v>581</v>
      </c>
      <c r="C748" s="37">
        <v>581</v>
      </c>
      <c r="D748" s="25" t="s">
        <v>1745</v>
      </c>
      <c r="E748" s="109" t="s">
        <v>1764</v>
      </c>
      <c r="F748" s="116" t="s">
        <v>1765</v>
      </c>
      <c r="G748" s="43" t="s">
        <v>19</v>
      </c>
      <c r="H748" s="28" t="s">
        <v>6</v>
      </c>
      <c r="I748" s="28"/>
      <c r="J748" s="33" t="s">
        <v>1766</v>
      </c>
    </row>
    <row r="749" spans="1:10" s="93" customFormat="1" ht="14.1" customHeight="1" x14ac:dyDescent="0.2">
      <c r="A749" s="42">
        <v>749</v>
      </c>
      <c r="B749" s="37">
        <f t="shared" si="57"/>
        <v>582</v>
      </c>
      <c r="C749" s="37">
        <v>582</v>
      </c>
      <c r="D749" s="25" t="s">
        <v>1745</v>
      </c>
      <c r="E749" s="33" t="s">
        <v>1767</v>
      </c>
      <c r="F749" s="84" t="s">
        <v>1768</v>
      </c>
      <c r="G749" s="43" t="s">
        <v>16</v>
      </c>
      <c r="H749" s="28" t="s">
        <v>6</v>
      </c>
      <c r="I749" s="28"/>
      <c r="J749" s="33" t="s">
        <v>121</v>
      </c>
    </row>
    <row r="750" spans="1:10" s="93" customFormat="1" ht="14.1" customHeight="1" x14ac:dyDescent="0.2">
      <c r="A750" s="42">
        <v>750</v>
      </c>
      <c r="B750" s="37">
        <f t="shared" si="57"/>
        <v>583</v>
      </c>
      <c r="C750" s="37">
        <v>583</v>
      </c>
      <c r="D750" s="25" t="s">
        <v>1745</v>
      </c>
      <c r="E750" s="33" t="s">
        <v>1769</v>
      </c>
      <c r="F750" s="84" t="s">
        <v>1770</v>
      </c>
      <c r="G750" s="43" t="s">
        <v>43</v>
      </c>
      <c r="H750" s="28" t="s">
        <v>6</v>
      </c>
      <c r="I750" s="28"/>
      <c r="J750" s="33" t="s">
        <v>121</v>
      </c>
    </row>
    <row r="751" spans="1:10" s="93" customFormat="1" ht="14.1" customHeight="1" x14ac:dyDescent="0.2">
      <c r="A751" s="42">
        <v>751</v>
      </c>
      <c r="B751" s="37">
        <f t="shared" si="57"/>
        <v>584</v>
      </c>
      <c r="C751" s="37">
        <v>584</v>
      </c>
      <c r="D751" s="25" t="s">
        <v>1745</v>
      </c>
      <c r="E751" s="97" t="s">
        <v>1771</v>
      </c>
      <c r="F751" s="84" t="s">
        <v>1772</v>
      </c>
      <c r="G751" s="43" t="s">
        <v>19</v>
      </c>
      <c r="H751" s="28" t="s">
        <v>6</v>
      </c>
      <c r="I751" s="28"/>
      <c r="J751" s="33" t="s">
        <v>121</v>
      </c>
    </row>
    <row r="752" spans="1:10" s="93" customFormat="1" ht="14.1" customHeight="1" x14ac:dyDescent="0.2">
      <c r="A752" s="42">
        <v>752</v>
      </c>
      <c r="B752" s="37">
        <f t="shared" si="57"/>
        <v>585</v>
      </c>
      <c r="C752" s="37">
        <v>585</v>
      </c>
      <c r="D752" s="25" t="s">
        <v>1745</v>
      </c>
      <c r="E752" s="33" t="s">
        <v>1773</v>
      </c>
      <c r="F752" s="84" t="s">
        <v>1774</v>
      </c>
      <c r="G752" s="43" t="s">
        <v>43</v>
      </c>
      <c r="H752" s="28" t="s">
        <v>6</v>
      </c>
      <c r="I752" s="28"/>
      <c r="J752" s="33" t="s">
        <v>121</v>
      </c>
    </row>
    <row r="753" spans="1:10" s="93" customFormat="1" ht="14.1" customHeight="1" x14ac:dyDescent="0.2">
      <c r="A753" s="42">
        <v>753</v>
      </c>
      <c r="B753" s="37">
        <f t="shared" si="57"/>
        <v>586</v>
      </c>
      <c r="C753" s="37">
        <v>586</v>
      </c>
      <c r="D753" s="25" t="s">
        <v>1745</v>
      </c>
      <c r="E753" s="96" t="s">
        <v>1775</v>
      </c>
      <c r="F753" s="78" t="s">
        <v>1776</v>
      </c>
      <c r="G753" s="43" t="s">
        <v>19</v>
      </c>
      <c r="H753" s="28" t="s">
        <v>121</v>
      </c>
      <c r="I753" s="28"/>
      <c r="J753" s="32" t="s">
        <v>1777</v>
      </c>
    </row>
    <row r="754" spans="1:10" s="93" customFormat="1" ht="14.1" customHeight="1" x14ac:dyDescent="0.2">
      <c r="A754" s="42">
        <v>754</v>
      </c>
      <c r="B754" s="37"/>
      <c r="C754" s="37"/>
      <c r="D754" s="18"/>
      <c r="E754" s="104"/>
      <c r="F754" s="105"/>
      <c r="G754" s="99"/>
      <c r="H754" s="28"/>
      <c r="I754" s="28"/>
      <c r="J754" s="33"/>
    </row>
    <row r="755" spans="1:10" s="69" customFormat="1" ht="14.1" customHeight="1" x14ac:dyDescent="0.2">
      <c r="A755" s="42">
        <v>755</v>
      </c>
      <c r="B755" s="22"/>
      <c r="C755" s="22"/>
      <c r="D755" s="18"/>
      <c r="E755" s="66" t="s">
        <v>1778</v>
      </c>
      <c r="F755" s="66" t="s">
        <v>1779</v>
      </c>
      <c r="G755" s="106"/>
      <c r="H755" s="30"/>
      <c r="I755" s="30"/>
      <c r="J755" s="107"/>
    </row>
    <row r="756" spans="1:10" s="93" customFormat="1" ht="14.1" customHeight="1" x14ac:dyDescent="0.2">
      <c r="A756" s="42">
        <v>756</v>
      </c>
      <c r="B756" s="37">
        <f>B753+1</f>
        <v>587</v>
      </c>
      <c r="C756" s="37">
        <v>587</v>
      </c>
      <c r="D756" s="25" t="s">
        <v>1779</v>
      </c>
      <c r="E756" s="108" t="s">
        <v>1780</v>
      </c>
      <c r="F756" s="84" t="s">
        <v>1782</v>
      </c>
      <c r="G756" s="99" t="s">
        <v>48</v>
      </c>
      <c r="H756" s="28" t="s">
        <v>6</v>
      </c>
      <c r="I756" s="28"/>
      <c r="J756" s="33" t="s">
        <v>1783</v>
      </c>
    </row>
    <row r="757" spans="1:10" s="93" customFormat="1" ht="14.1" customHeight="1" x14ac:dyDescent="0.2">
      <c r="A757" s="42">
        <v>757</v>
      </c>
      <c r="B757" s="37">
        <f t="shared" ref="B757:B796" si="58">B756+1</f>
        <v>588</v>
      </c>
      <c r="C757" s="37">
        <v>588</v>
      </c>
      <c r="D757" s="25" t="s">
        <v>1779</v>
      </c>
      <c r="E757" s="108" t="s">
        <v>1784</v>
      </c>
      <c r="F757" s="84" t="s">
        <v>1785</v>
      </c>
      <c r="G757" s="99" t="s">
        <v>48</v>
      </c>
      <c r="H757" s="28" t="s">
        <v>6</v>
      </c>
      <c r="I757" s="28" t="s">
        <v>50</v>
      </c>
      <c r="J757" s="33" t="s">
        <v>121</v>
      </c>
    </row>
    <row r="758" spans="1:10" s="93" customFormat="1" ht="14.1" customHeight="1" x14ac:dyDescent="0.2">
      <c r="A758" s="42">
        <v>758</v>
      </c>
      <c r="B758" s="37">
        <f t="shared" si="58"/>
        <v>589</v>
      </c>
      <c r="C758" s="37">
        <v>589</v>
      </c>
      <c r="D758" s="25" t="s">
        <v>1779</v>
      </c>
      <c r="E758" s="108" t="s">
        <v>1786</v>
      </c>
      <c r="F758" s="84" t="s">
        <v>1787</v>
      </c>
      <c r="G758" s="99" t="s">
        <v>48</v>
      </c>
      <c r="H758" s="28" t="s">
        <v>6</v>
      </c>
      <c r="I758" s="28"/>
      <c r="J758" s="33" t="s">
        <v>121</v>
      </c>
    </row>
    <row r="759" spans="1:10" s="93" customFormat="1" ht="14.1" customHeight="1" x14ac:dyDescent="0.2">
      <c r="A759" s="42">
        <v>759</v>
      </c>
      <c r="B759" s="37">
        <f t="shared" si="58"/>
        <v>590</v>
      </c>
      <c r="C759" s="37">
        <v>590</v>
      </c>
      <c r="D759" s="25" t="s">
        <v>1779</v>
      </c>
      <c r="E759" s="108" t="s">
        <v>1788</v>
      </c>
      <c r="F759" s="84" t="s">
        <v>1789</v>
      </c>
      <c r="G759" s="99" t="s">
        <v>48</v>
      </c>
      <c r="H759" s="28" t="s">
        <v>153</v>
      </c>
      <c r="I759" s="28" t="s">
        <v>153</v>
      </c>
      <c r="J759" s="33" t="s">
        <v>121</v>
      </c>
    </row>
    <row r="760" spans="1:10" s="93" customFormat="1" ht="14.1" customHeight="1" x14ac:dyDescent="0.2">
      <c r="A760" s="42">
        <v>760</v>
      </c>
      <c r="B760" s="37">
        <f t="shared" si="58"/>
        <v>591</v>
      </c>
      <c r="C760" s="37">
        <v>591</v>
      </c>
      <c r="D760" s="25" t="s">
        <v>1779</v>
      </c>
      <c r="E760" s="33" t="s">
        <v>1790</v>
      </c>
      <c r="F760" s="84" t="s">
        <v>1791</v>
      </c>
      <c r="G760" s="43" t="s">
        <v>43</v>
      </c>
      <c r="H760" s="28" t="s">
        <v>6</v>
      </c>
      <c r="I760" s="28"/>
      <c r="J760" s="33" t="s">
        <v>121</v>
      </c>
    </row>
    <row r="761" spans="1:10" s="93" customFormat="1" ht="14.1" customHeight="1" x14ac:dyDescent="0.2">
      <c r="A761" s="42">
        <v>761</v>
      </c>
      <c r="B761" s="37">
        <f t="shared" si="58"/>
        <v>592</v>
      </c>
      <c r="C761" s="37">
        <v>592</v>
      </c>
      <c r="D761" s="25" t="s">
        <v>1779</v>
      </c>
      <c r="E761" s="97" t="s">
        <v>1792</v>
      </c>
      <c r="F761" s="84" t="s">
        <v>1793</v>
      </c>
      <c r="G761" s="43" t="s">
        <v>43</v>
      </c>
      <c r="H761" s="28" t="s">
        <v>6</v>
      </c>
      <c r="I761" s="28"/>
      <c r="J761" s="33" t="s">
        <v>121</v>
      </c>
    </row>
    <row r="762" spans="1:10" s="93" customFormat="1" ht="14.1" customHeight="1" x14ac:dyDescent="0.2">
      <c r="A762" s="42">
        <v>762</v>
      </c>
      <c r="B762" s="37">
        <f t="shared" si="58"/>
        <v>593</v>
      </c>
      <c r="C762" s="37">
        <v>593</v>
      </c>
      <c r="D762" s="25" t="s">
        <v>1779</v>
      </c>
      <c r="E762" s="33" t="s">
        <v>1794</v>
      </c>
      <c r="F762" s="84" t="s">
        <v>1795</v>
      </c>
      <c r="G762" s="43" t="s">
        <v>43</v>
      </c>
      <c r="H762" s="28" t="s">
        <v>6</v>
      </c>
      <c r="I762" s="28"/>
      <c r="J762" s="33" t="s">
        <v>121</v>
      </c>
    </row>
    <row r="763" spans="1:10" s="93" customFormat="1" ht="14.1" customHeight="1" x14ac:dyDescent="0.2">
      <c r="A763" s="42">
        <v>763</v>
      </c>
      <c r="B763" s="37">
        <f t="shared" si="58"/>
        <v>594</v>
      </c>
      <c r="C763" s="37">
        <v>594</v>
      </c>
      <c r="D763" s="25" t="s">
        <v>1779</v>
      </c>
      <c r="E763" s="108" t="s">
        <v>1796</v>
      </c>
      <c r="F763" s="84" t="s">
        <v>1797</v>
      </c>
      <c r="G763" s="99" t="s">
        <v>48</v>
      </c>
      <c r="H763" s="28" t="s">
        <v>50</v>
      </c>
      <c r="I763" s="28" t="s">
        <v>153</v>
      </c>
      <c r="J763" s="33" t="s">
        <v>121</v>
      </c>
    </row>
    <row r="764" spans="1:10" s="93" customFormat="1" ht="14.1" customHeight="1" x14ac:dyDescent="0.2">
      <c r="A764" s="42">
        <v>764</v>
      </c>
      <c r="B764" s="37">
        <f t="shared" si="58"/>
        <v>595</v>
      </c>
      <c r="C764" s="37">
        <v>595</v>
      </c>
      <c r="D764" s="25" t="s">
        <v>1779</v>
      </c>
      <c r="E764" s="33" t="s">
        <v>1798</v>
      </c>
      <c r="F764" s="84" t="s">
        <v>1799</v>
      </c>
      <c r="G764" s="43" t="s">
        <v>43</v>
      </c>
      <c r="H764" s="28" t="s">
        <v>6</v>
      </c>
      <c r="I764" s="28"/>
      <c r="J764" s="33" t="s">
        <v>121</v>
      </c>
    </row>
    <row r="765" spans="1:10" s="93" customFormat="1" ht="14.1" customHeight="1" x14ac:dyDescent="0.2">
      <c r="A765" s="42">
        <v>765</v>
      </c>
      <c r="B765" s="37">
        <f t="shared" si="58"/>
        <v>596</v>
      </c>
      <c r="C765" s="37">
        <v>596</v>
      </c>
      <c r="D765" s="25" t="s">
        <v>1779</v>
      </c>
      <c r="E765" s="108" t="s">
        <v>1800</v>
      </c>
      <c r="F765" s="84" t="s">
        <v>1802</v>
      </c>
      <c r="G765" s="99" t="s">
        <v>48</v>
      </c>
      <c r="H765" s="28" t="s">
        <v>40</v>
      </c>
      <c r="I765" s="28"/>
      <c r="J765" s="33" t="s">
        <v>121</v>
      </c>
    </row>
    <row r="766" spans="1:10" s="93" customFormat="1" ht="14.1" customHeight="1" x14ac:dyDescent="0.2">
      <c r="A766" s="42">
        <v>766</v>
      </c>
      <c r="B766" s="37">
        <f t="shared" si="58"/>
        <v>597</v>
      </c>
      <c r="C766" s="37">
        <v>597</v>
      </c>
      <c r="D766" s="25" t="s">
        <v>1779</v>
      </c>
      <c r="E766" s="108" t="s">
        <v>1803</v>
      </c>
      <c r="F766" s="84" t="s">
        <v>1804</v>
      </c>
      <c r="G766" s="99" t="s">
        <v>48</v>
      </c>
      <c r="H766" s="28" t="s">
        <v>40</v>
      </c>
      <c r="I766" s="28"/>
      <c r="J766" s="33" t="s">
        <v>6</v>
      </c>
    </row>
    <row r="767" spans="1:10" s="93" customFormat="1" ht="14.1" customHeight="1" x14ac:dyDescent="0.2">
      <c r="A767" s="42">
        <v>767</v>
      </c>
      <c r="B767" s="37">
        <f t="shared" si="58"/>
        <v>598</v>
      </c>
      <c r="C767" s="37">
        <v>598</v>
      </c>
      <c r="D767" s="25" t="s">
        <v>1779</v>
      </c>
      <c r="E767" s="33" t="s">
        <v>1805</v>
      </c>
      <c r="F767" s="84" t="s">
        <v>1806</v>
      </c>
      <c r="G767" s="43" t="s">
        <v>16</v>
      </c>
      <c r="H767" s="28" t="s">
        <v>6</v>
      </c>
      <c r="I767" s="28"/>
      <c r="J767" s="33" t="s">
        <v>121</v>
      </c>
    </row>
    <row r="768" spans="1:10" s="93" customFormat="1" ht="14.1" customHeight="1" x14ac:dyDescent="0.2">
      <c r="A768" s="42">
        <v>768</v>
      </c>
      <c r="B768" s="37">
        <f t="shared" si="58"/>
        <v>599</v>
      </c>
      <c r="C768" s="37">
        <v>599</v>
      </c>
      <c r="D768" s="25" t="s">
        <v>1779</v>
      </c>
      <c r="E768" s="33" t="s">
        <v>1807</v>
      </c>
      <c r="F768" s="84" t="s">
        <v>1809</v>
      </c>
      <c r="G768" s="43" t="s">
        <v>16</v>
      </c>
      <c r="H768" s="28" t="s">
        <v>6</v>
      </c>
      <c r="I768" s="28"/>
      <c r="J768" s="33" t="s">
        <v>121</v>
      </c>
    </row>
    <row r="769" spans="1:10" s="93" customFormat="1" ht="14.1" customHeight="1" x14ac:dyDescent="0.2">
      <c r="A769" s="42">
        <v>769</v>
      </c>
      <c r="B769" s="37">
        <f t="shared" si="58"/>
        <v>600</v>
      </c>
      <c r="C769" s="37">
        <v>600</v>
      </c>
      <c r="D769" s="25" t="s">
        <v>1779</v>
      </c>
      <c r="E769" s="33" t="s">
        <v>1810</v>
      </c>
      <c r="F769" s="84" t="s">
        <v>1811</v>
      </c>
      <c r="G769" s="43" t="s">
        <v>43</v>
      </c>
      <c r="H769" s="28" t="s">
        <v>6</v>
      </c>
      <c r="I769" s="28"/>
      <c r="J769" s="33" t="s">
        <v>121</v>
      </c>
    </row>
    <row r="770" spans="1:10" s="93" customFormat="1" ht="14.1" customHeight="1" x14ac:dyDescent="0.2">
      <c r="A770" s="42">
        <v>770</v>
      </c>
      <c r="B770" s="37">
        <f t="shared" si="58"/>
        <v>601</v>
      </c>
      <c r="C770" s="37">
        <v>601</v>
      </c>
      <c r="D770" s="25" t="s">
        <v>1779</v>
      </c>
      <c r="E770" s="113" t="s">
        <v>1812</v>
      </c>
      <c r="F770" s="31" t="s">
        <v>1813</v>
      </c>
      <c r="G770" s="43" t="s">
        <v>19</v>
      </c>
      <c r="H770" s="28" t="s">
        <v>40</v>
      </c>
      <c r="I770" s="28"/>
      <c r="J770" s="33" t="s">
        <v>1814</v>
      </c>
    </row>
    <row r="771" spans="1:10" s="93" customFormat="1" ht="14.1" customHeight="1" x14ac:dyDescent="0.2">
      <c r="A771" s="42">
        <v>771</v>
      </c>
      <c r="B771" s="37">
        <f t="shared" si="58"/>
        <v>602</v>
      </c>
      <c r="C771" s="37">
        <v>602</v>
      </c>
      <c r="D771" s="25" t="s">
        <v>1779</v>
      </c>
      <c r="E771" s="33" t="s">
        <v>1815</v>
      </c>
      <c r="F771" s="84" t="s">
        <v>1817</v>
      </c>
      <c r="G771" s="43" t="s">
        <v>16</v>
      </c>
      <c r="H771" s="28" t="s">
        <v>6</v>
      </c>
      <c r="I771" s="28"/>
      <c r="J771" s="33" t="s">
        <v>121</v>
      </c>
    </row>
    <row r="772" spans="1:10" s="93" customFormat="1" ht="14.1" customHeight="1" x14ac:dyDescent="0.2">
      <c r="A772" s="42">
        <v>772</v>
      </c>
      <c r="B772" s="37">
        <f t="shared" si="58"/>
        <v>603</v>
      </c>
      <c r="C772" s="37">
        <v>603</v>
      </c>
      <c r="D772" s="25" t="s">
        <v>1779</v>
      </c>
      <c r="E772" s="108" t="s">
        <v>1818</v>
      </c>
      <c r="F772" s="84" t="s">
        <v>1819</v>
      </c>
      <c r="G772" s="99" t="s">
        <v>48</v>
      </c>
      <c r="H772" s="28" t="s">
        <v>6</v>
      </c>
      <c r="I772" s="28"/>
      <c r="J772" s="33" t="s">
        <v>6</v>
      </c>
    </row>
    <row r="773" spans="1:10" s="93" customFormat="1" ht="14.1" customHeight="1" x14ac:dyDescent="0.2">
      <c r="A773" s="42">
        <v>773</v>
      </c>
      <c r="B773" s="37">
        <f t="shared" si="58"/>
        <v>604</v>
      </c>
      <c r="C773" s="37">
        <v>604</v>
      </c>
      <c r="D773" s="25" t="s">
        <v>1779</v>
      </c>
      <c r="E773" s="33" t="s">
        <v>1820</v>
      </c>
      <c r="F773" s="84" t="s">
        <v>1821</v>
      </c>
      <c r="G773" s="43" t="s">
        <v>16</v>
      </c>
      <c r="H773" s="28" t="s">
        <v>6</v>
      </c>
      <c r="I773" s="28"/>
      <c r="J773" s="33" t="s">
        <v>121</v>
      </c>
    </row>
    <row r="774" spans="1:10" s="93" customFormat="1" ht="14.1" customHeight="1" x14ac:dyDescent="0.2">
      <c r="A774" s="42">
        <v>774</v>
      </c>
      <c r="B774" s="37">
        <f t="shared" si="58"/>
        <v>605</v>
      </c>
      <c r="C774" s="37">
        <v>605</v>
      </c>
      <c r="D774" s="25" t="s">
        <v>1779</v>
      </c>
      <c r="E774" s="112" t="s">
        <v>1822</v>
      </c>
      <c r="F774" s="84" t="s">
        <v>1824</v>
      </c>
      <c r="G774" s="99" t="s">
        <v>48</v>
      </c>
      <c r="H774" s="28" t="s">
        <v>153</v>
      </c>
      <c r="I774" s="28" t="s">
        <v>153</v>
      </c>
      <c r="J774" s="33" t="s">
        <v>121</v>
      </c>
    </row>
    <row r="775" spans="1:10" s="93" customFormat="1" ht="14.1" customHeight="1" x14ac:dyDescent="0.2">
      <c r="A775" s="42">
        <v>775</v>
      </c>
      <c r="B775" s="37">
        <f t="shared" si="58"/>
        <v>606</v>
      </c>
      <c r="C775" s="37">
        <v>606</v>
      </c>
      <c r="D775" s="25" t="s">
        <v>1779</v>
      </c>
      <c r="E775" s="108" t="s">
        <v>1825</v>
      </c>
      <c r="F775" s="84" t="s">
        <v>1827</v>
      </c>
      <c r="G775" s="99" t="s">
        <v>48</v>
      </c>
      <c r="H775" s="28" t="s">
        <v>50</v>
      </c>
      <c r="I775" s="28" t="s">
        <v>50</v>
      </c>
      <c r="J775" s="33" t="s">
        <v>121</v>
      </c>
    </row>
    <row r="776" spans="1:10" s="93" customFormat="1" ht="14.1" customHeight="1" x14ac:dyDescent="0.2">
      <c r="A776" s="42">
        <v>776</v>
      </c>
      <c r="B776" s="37">
        <f t="shared" si="58"/>
        <v>607</v>
      </c>
      <c r="C776" s="37">
        <v>607</v>
      </c>
      <c r="D776" s="25" t="s">
        <v>1779</v>
      </c>
      <c r="E776" s="108" t="s">
        <v>1828</v>
      </c>
      <c r="F776" s="84" t="s">
        <v>1830</v>
      </c>
      <c r="G776" s="99" t="s">
        <v>48</v>
      </c>
      <c r="H776" s="28" t="s">
        <v>40</v>
      </c>
      <c r="I776" s="28" t="s">
        <v>50</v>
      </c>
      <c r="J776" s="33" t="s">
        <v>121</v>
      </c>
    </row>
    <row r="777" spans="1:10" s="93" customFormat="1" ht="14.1" customHeight="1" x14ac:dyDescent="0.2">
      <c r="A777" s="42">
        <v>777</v>
      </c>
      <c r="B777" s="37">
        <f t="shared" si="58"/>
        <v>608</v>
      </c>
      <c r="C777" s="37">
        <v>608</v>
      </c>
      <c r="D777" s="25" t="s">
        <v>1779</v>
      </c>
      <c r="E777" s="97" t="s">
        <v>1831</v>
      </c>
      <c r="F777" s="84" t="s">
        <v>1832</v>
      </c>
      <c r="G777" s="43" t="s">
        <v>19</v>
      </c>
      <c r="H777" s="28" t="s">
        <v>6</v>
      </c>
      <c r="I777" s="28"/>
      <c r="J777" s="33" t="s">
        <v>121</v>
      </c>
    </row>
    <row r="778" spans="1:10" s="93" customFormat="1" ht="14.1" customHeight="1" x14ac:dyDescent="0.2">
      <c r="A778" s="42">
        <v>778</v>
      </c>
      <c r="B778" s="37">
        <f t="shared" si="58"/>
        <v>609</v>
      </c>
      <c r="C778" s="37">
        <v>609</v>
      </c>
      <c r="D778" s="25" t="s">
        <v>1779</v>
      </c>
      <c r="E778" s="96" t="s">
        <v>1833</v>
      </c>
      <c r="F778" s="78" t="s">
        <v>1834</v>
      </c>
      <c r="G778" s="43" t="s">
        <v>19</v>
      </c>
      <c r="H778" s="28" t="s">
        <v>6</v>
      </c>
      <c r="I778" s="28"/>
      <c r="J778" s="25" t="s">
        <v>1835</v>
      </c>
    </row>
    <row r="779" spans="1:10" s="93" customFormat="1" ht="14.1" customHeight="1" x14ac:dyDescent="0.2">
      <c r="A779" s="42">
        <v>779</v>
      </c>
      <c r="B779" s="37">
        <f t="shared" si="58"/>
        <v>610</v>
      </c>
      <c r="C779" s="37">
        <v>610</v>
      </c>
      <c r="D779" s="25" t="s">
        <v>1779</v>
      </c>
      <c r="E779" s="33" t="s">
        <v>1836</v>
      </c>
      <c r="F779" s="84" t="s">
        <v>1837</v>
      </c>
      <c r="G779" s="43" t="s">
        <v>43</v>
      </c>
      <c r="H779" s="28" t="s">
        <v>6</v>
      </c>
      <c r="I779" s="28"/>
      <c r="J779" s="33" t="s">
        <v>6</v>
      </c>
    </row>
    <row r="780" spans="1:10" s="93" customFormat="1" ht="14.1" customHeight="1" x14ac:dyDescent="0.2">
      <c r="A780" s="42">
        <v>780</v>
      </c>
      <c r="B780" s="37">
        <f t="shared" si="58"/>
        <v>611</v>
      </c>
      <c r="C780" s="37">
        <v>611</v>
      </c>
      <c r="D780" s="25" t="s">
        <v>1779</v>
      </c>
      <c r="E780" s="96" t="s">
        <v>1838</v>
      </c>
      <c r="F780" s="78" t="s">
        <v>1839</v>
      </c>
      <c r="G780" s="43" t="s">
        <v>19</v>
      </c>
      <c r="H780" s="28" t="s">
        <v>6</v>
      </c>
      <c r="I780" s="28"/>
      <c r="J780" s="25" t="s">
        <v>1840</v>
      </c>
    </row>
    <row r="781" spans="1:10" s="93" customFormat="1" ht="14.1" customHeight="1" x14ac:dyDescent="0.2">
      <c r="A781" s="42">
        <v>781</v>
      </c>
      <c r="B781" s="37">
        <f t="shared" si="58"/>
        <v>612</v>
      </c>
      <c r="C781" s="37">
        <v>612</v>
      </c>
      <c r="D781" s="25" t="s">
        <v>1779</v>
      </c>
      <c r="E781" s="96" t="s">
        <v>1841</v>
      </c>
      <c r="F781" s="78" t="s">
        <v>1842</v>
      </c>
      <c r="G781" s="43" t="s">
        <v>19</v>
      </c>
      <c r="H781" s="28" t="s">
        <v>6</v>
      </c>
      <c r="I781" s="28"/>
      <c r="J781" s="33" t="s">
        <v>1843</v>
      </c>
    </row>
    <row r="782" spans="1:10" s="93" customFormat="1" ht="14.1" customHeight="1" x14ac:dyDescent="0.2">
      <c r="A782" s="42">
        <v>782</v>
      </c>
      <c r="B782" s="37">
        <f t="shared" si="58"/>
        <v>613</v>
      </c>
      <c r="C782" s="37">
        <v>613</v>
      </c>
      <c r="D782" s="25" t="s">
        <v>1779</v>
      </c>
      <c r="E782" s="33" t="s">
        <v>1844</v>
      </c>
      <c r="F782" s="84" t="s">
        <v>1845</v>
      </c>
      <c r="G782" s="43" t="s">
        <v>43</v>
      </c>
      <c r="H782" s="28" t="s">
        <v>6</v>
      </c>
      <c r="I782" s="28"/>
      <c r="J782" s="33" t="s">
        <v>121</v>
      </c>
    </row>
    <row r="783" spans="1:10" s="93" customFormat="1" ht="14.1" customHeight="1" x14ac:dyDescent="0.2">
      <c r="A783" s="42">
        <v>783</v>
      </c>
      <c r="B783" s="37">
        <f t="shared" si="58"/>
        <v>614</v>
      </c>
      <c r="C783" s="37">
        <v>614</v>
      </c>
      <c r="D783" s="25" t="s">
        <v>1779</v>
      </c>
      <c r="E783" s="33" t="s">
        <v>1846</v>
      </c>
      <c r="F783" s="84" t="s">
        <v>1847</v>
      </c>
      <c r="G783" s="43" t="s">
        <v>43</v>
      </c>
      <c r="H783" s="28" t="s">
        <v>6</v>
      </c>
      <c r="I783" s="28"/>
      <c r="J783" s="33" t="s">
        <v>121</v>
      </c>
    </row>
    <row r="784" spans="1:10" s="93" customFormat="1" ht="14.1" customHeight="1" x14ac:dyDescent="0.2">
      <c r="A784" s="42">
        <v>784</v>
      </c>
      <c r="B784" s="37">
        <f t="shared" si="58"/>
        <v>615</v>
      </c>
      <c r="C784" s="37">
        <v>615</v>
      </c>
      <c r="D784" s="25" t="s">
        <v>1779</v>
      </c>
      <c r="E784" s="97" t="s">
        <v>1848</v>
      </c>
      <c r="F784" s="84" t="s">
        <v>1850</v>
      </c>
      <c r="G784" s="43" t="s">
        <v>19</v>
      </c>
      <c r="H784" s="28" t="s">
        <v>6</v>
      </c>
      <c r="I784" s="28"/>
      <c r="J784" s="33" t="s">
        <v>1851</v>
      </c>
    </row>
    <row r="785" spans="1:10" s="93" customFormat="1" ht="14.1" customHeight="1" x14ac:dyDescent="0.2">
      <c r="A785" s="42">
        <v>785</v>
      </c>
      <c r="B785" s="37">
        <f t="shared" si="58"/>
        <v>616</v>
      </c>
      <c r="C785" s="37">
        <v>616</v>
      </c>
      <c r="D785" s="25" t="s">
        <v>1779</v>
      </c>
      <c r="E785" s="108" t="s">
        <v>1852</v>
      </c>
      <c r="F785" s="84" t="s">
        <v>1853</v>
      </c>
      <c r="G785" s="99" t="s">
        <v>48</v>
      </c>
      <c r="H785" s="28" t="s">
        <v>50</v>
      </c>
      <c r="I785" s="28" t="s">
        <v>50</v>
      </c>
      <c r="J785" s="33" t="s">
        <v>121</v>
      </c>
    </row>
    <row r="786" spans="1:10" s="93" customFormat="1" ht="14.1" customHeight="1" x14ac:dyDescent="0.2">
      <c r="A786" s="42">
        <v>786</v>
      </c>
      <c r="B786" s="37">
        <f t="shared" si="58"/>
        <v>617</v>
      </c>
      <c r="C786" s="37">
        <v>617</v>
      </c>
      <c r="D786" s="25" t="s">
        <v>1779</v>
      </c>
      <c r="E786" s="108" t="s">
        <v>1854</v>
      </c>
      <c r="F786" s="84" t="s">
        <v>1855</v>
      </c>
      <c r="G786" s="99" t="s">
        <v>48</v>
      </c>
      <c r="H786" s="28" t="s">
        <v>50</v>
      </c>
      <c r="I786" s="28" t="s">
        <v>50</v>
      </c>
      <c r="J786" s="33" t="s">
        <v>121</v>
      </c>
    </row>
    <row r="787" spans="1:10" s="93" customFormat="1" ht="14.1" customHeight="1" x14ac:dyDescent="0.2">
      <c r="A787" s="42">
        <v>787</v>
      </c>
      <c r="B787" s="37">
        <f t="shared" si="58"/>
        <v>618</v>
      </c>
      <c r="C787" s="37">
        <v>618</v>
      </c>
      <c r="D787" s="25" t="s">
        <v>1779</v>
      </c>
      <c r="E787" s="108" t="s">
        <v>1856</v>
      </c>
      <c r="F787" s="84" t="s">
        <v>1857</v>
      </c>
      <c r="G787" s="99" t="s">
        <v>48</v>
      </c>
      <c r="H787" s="28" t="s">
        <v>6</v>
      </c>
      <c r="I787" s="28"/>
      <c r="J787" s="33"/>
    </row>
    <row r="788" spans="1:10" s="93" customFormat="1" ht="14.1" customHeight="1" x14ac:dyDescent="0.2">
      <c r="A788" s="42">
        <v>788</v>
      </c>
      <c r="B788" s="37">
        <f t="shared" si="58"/>
        <v>619</v>
      </c>
      <c r="C788" s="37">
        <v>619</v>
      </c>
      <c r="D788" s="25" t="s">
        <v>1779</v>
      </c>
      <c r="E788" s="108" t="s">
        <v>1858</v>
      </c>
      <c r="F788" s="84" t="s">
        <v>1860</v>
      </c>
      <c r="G788" s="43" t="s">
        <v>48</v>
      </c>
      <c r="H788" s="28" t="s">
        <v>6</v>
      </c>
      <c r="I788" s="28"/>
      <c r="J788" s="33" t="s">
        <v>1861</v>
      </c>
    </row>
    <row r="789" spans="1:10" s="93" customFormat="1" ht="14.1" customHeight="1" x14ac:dyDescent="0.2">
      <c r="A789" s="42">
        <v>789</v>
      </c>
      <c r="B789" s="37">
        <f t="shared" si="58"/>
        <v>620</v>
      </c>
      <c r="C789" s="37">
        <v>620</v>
      </c>
      <c r="D789" s="25" t="s">
        <v>1779</v>
      </c>
      <c r="E789" s="108" t="s">
        <v>1862</v>
      </c>
      <c r="F789" s="84" t="s">
        <v>1863</v>
      </c>
      <c r="G789" s="99" t="s">
        <v>48</v>
      </c>
      <c r="H789" s="28" t="s">
        <v>40</v>
      </c>
      <c r="I789" s="28"/>
      <c r="J789" s="33" t="s">
        <v>6</v>
      </c>
    </row>
    <row r="790" spans="1:10" s="93" customFormat="1" ht="14.1" customHeight="1" x14ac:dyDescent="0.2">
      <c r="A790" s="42">
        <v>790</v>
      </c>
      <c r="B790" s="37">
        <f t="shared" si="58"/>
        <v>621</v>
      </c>
      <c r="C790" s="37">
        <v>621</v>
      </c>
      <c r="D790" s="25" t="s">
        <v>1779</v>
      </c>
      <c r="E790" s="33" t="s">
        <v>1864</v>
      </c>
      <c r="F790" s="84" t="s">
        <v>1865</v>
      </c>
      <c r="G790" s="43" t="s">
        <v>16</v>
      </c>
      <c r="H790" s="28" t="s">
        <v>6</v>
      </c>
      <c r="I790" s="28"/>
      <c r="J790" s="33" t="s">
        <v>121</v>
      </c>
    </row>
    <row r="791" spans="1:10" s="93" customFormat="1" ht="14.1" customHeight="1" x14ac:dyDescent="0.2">
      <c r="A791" s="42">
        <v>791</v>
      </c>
      <c r="B791" s="37">
        <f t="shared" si="58"/>
        <v>622</v>
      </c>
      <c r="C791" s="37">
        <v>622</v>
      </c>
      <c r="D791" s="25" t="s">
        <v>1779</v>
      </c>
      <c r="E791" s="97" t="s">
        <v>1866</v>
      </c>
      <c r="F791" s="84" t="s">
        <v>1867</v>
      </c>
      <c r="G791" s="43" t="s">
        <v>19</v>
      </c>
      <c r="H791" s="28" t="s">
        <v>6</v>
      </c>
      <c r="I791" s="28"/>
      <c r="J791" s="33" t="s">
        <v>121</v>
      </c>
    </row>
    <row r="792" spans="1:10" s="93" customFormat="1" ht="14.1" customHeight="1" x14ac:dyDescent="0.2">
      <c r="A792" s="42">
        <v>792</v>
      </c>
      <c r="B792" s="37">
        <f t="shared" si="58"/>
        <v>623</v>
      </c>
      <c r="C792" s="37">
        <v>623</v>
      </c>
      <c r="D792" s="25" t="s">
        <v>1779</v>
      </c>
      <c r="E792" s="108" t="s">
        <v>1868</v>
      </c>
      <c r="F792" s="84" t="s">
        <v>1870</v>
      </c>
      <c r="G792" s="99" t="s">
        <v>48</v>
      </c>
      <c r="H792" s="28" t="s">
        <v>50</v>
      </c>
      <c r="I792" s="28" t="s">
        <v>50</v>
      </c>
      <c r="J792" s="33" t="s">
        <v>121</v>
      </c>
    </row>
    <row r="793" spans="1:10" s="93" customFormat="1" ht="14.1" customHeight="1" x14ac:dyDescent="0.2">
      <c r="A793" s="42">
        <v>793</v>
      </c>
      <c r="B793" s="37">
        <f t="shared" si="58"/>
        <v>624</v>
      </c>
      <c r="C793" s="37">
        <v>624</v>
      </c>
      <c r="D793" s="25" t="s">
        <v>1779</v>
      </c>
      <c r="E793" s="33" t="s">
        <v>1871</v>
      </c>
      <c r="F793" s="84" t="s">
        <v>1873</v>
      </c>
      <c r="G793" s="43" t="s">
        <v>197</v>
      </c>
      <c r="H793" s="28" t="s">
        <v>6</v>
      </c>
      <c r="I793" s="28"/>
      <c r="J793" s="33" t="s">
        <v>121</v>
      </c>
    </row>
    <row r="794" spans="1:10" s="80" customFormat="1" ht="14.1" customHeight="1" x14ac:dyDescent="0.2">
      <c r="A794" s="42">
        <v>794</v>
      </c>
      <c r="B794" s="37">
        <f t="shared" si="58"/>
        <v>625</v>
      </c>
      <c r="C794" s="37">
        <v>625</v>
      </c>
      <c r="D794" s="25" t="s">
        <v>1779</v>
      </c>
      <c r="E794" s="96" t="s">
        <v>1874</v>
      </c>
      <c r="F794" s="78" t="s">
        <v>1875</v>
      </c>
      <c r="G794" s="43" t="s">
        <v>19</v>
      </c>
      <c r="H794" s="28" t="s">
        <v>379</v>
      </c>
      <c r="I794" s="28"/>
      <c r="J794" s="18" t="s">
        <v>1876</v>
      </c>
    </row>
    <row r="795" spans="1:10" s="93" customFormat="1" ht="14.1" customHeight="1" x14ac:dyDescent="0.2">
      <c r="A795" s="42">
        <v>795</v>
      </c>
      <c r="B795" s="37">
        <f t="shared" si="58"/>
        <v>626</v>
      </c>
      <c r="C795" s="37">
        <v>626</v>
      </c>
      <c r="D795" s="25" t="s">
        <v>1779</v>
      </c>
      <c r="E795" s="33" t="s">
        <v>1877</v>
      </c>
      <c r="F795" s="84" t="s">
        <v>1879</v>
      </c>
      <c r="G795" s="43" t="s">
        <v>16</v>
      </c>
      <c r="H795" s="28" t="s">
        <v>6</v>
      </c>
      <c r="I795" s="28"/>
      <c r="J795" s="33" t="s">
        <v>121</v>
      </c>
    </row>
    <row r="796" spans="1:10" s="93" customFormat="1" ht="14.1" customHeight="1" x14ac:dyDescent="0.2">
      <c r="A796" s="42">
        <v>796</v>
      </c>
      <c r="B796" s="37">
        <f t="shared" si="58"/>
        <v>627</v>
      </c>
      <c r="C796" s="37">
        <v>627</v>
      </c>
      <c r="D796" s="25" t="s">
        <v>1779</v>
      </c>
      <c r="E796" s="97" t="s">
        <v>1880</v>
      </c>
      <c r="F796" s="84" t="s">
        <v>1881</v>
      </c>
      <c r="G796" s="43" t="s">
        <v>19</v>
      </c>
      <c r="H796" s="28" t="s">
        <v>6</v>
      </c>
      <c r="I796" s="28"/>
      <c r="J796" s="33" t="s">
        <v>121</v>
      </c>
    </row>
    <row r="797" spans="1:10" s="93" customFormat="1" ht="14.1" customHeight="1" x14ac:dyDescent="0.2">
      <c r="A797" s="42">
        <v>797</v>
      </c>
      <c r="B797" s="37"/>
      <c r="C797" s="37"/>
      <c r="D797" s="18"/>
      <c r="E797" s="33"/>
      <c r="F797" s="84"/>
      <c r="G797" s="99"/>
      <c r="H797" s="28"/>
      <c r="I797" s="28"/>
      <c r="J797" s="33"/>
    </row>
    <row r="798" spans="1:10" s="69" customFormat="1" ht="14.1" customHeight="1" x14ac:dyDescent="0.2">
      <c r="A798" s="42">
        <v>798</v>
      </c>
      <c r="B798" s="22"/>
      <c r="C798" s="22"/>
      <c r="D798" s="18"/>
      <c r="E798" s="66" t="s">
        <v>1882</v>
      </c>
      <c r="F798" s="66" t="s">
        <v>1883</v>
      </c>
      <c r="G798" s="106"/>
      <c r="H798" s="30"/>
      <c r="I798" s="30"/>
      <c r="J798" s="107"/>
    </row>
    <row r="799" spans="1:10" s="93" customFormat="1" ht="14.1" customHeight="1" x14ac:dyDescent="0.2">
      <c r="A799" s="42">
        <v>799</v>
      </c>
      <c r="B799" s="37">
        <f>B796+1</f>
        <v>628</v>
      </c>
      <c r="C799" s="37">
        <v>628</v>
      </c>
      <c r="D799" s="25" t="s">
        <v>1883</v>
      </c>
      <c r="E799" s="108" t="s">
        <v>1884</v>
      </c>
      <c r="F799" s="84" t="s">
        <v>1885</v>
      </c>
      <c r="G799" s="99" t="s">
        <v>48</v>
      </c>
      <c r="H799" s="28" t="s">
        <v>50</v>
      </c>
      <c r="I799" s="28" t="s">
        <v>69</v>
      </c>
      <c r="J799" s="33" t="s">
        <v>121</v>
      </c>
    </row>
    <row r="800" spans="1:10" s="93" customFormat="1" ht="14.1" customHeight="1" x14ac:dyDescent="0.2">
      <c r="A800" s="42">
        <v>800</v>
      </c>
      <c r="B800" s="37">
        <f t="shared" ref="B800" si="59">B799+1</f>
        <v>629</v>
      </c>
      <c r="C800" s="37">
        <v>629</v>
      </c>
      <c r="D800" s="25" t="s">
        <v>1883</v>
      </c>
      <c r="E800" s="108" t="s">
        <v>1886</v>
      </c>
      <c r="F800" s="84" t="s">
        <v>1887</v>
      </c>
      <c r="G800" s="99" t="s">
        <v>48</v>
      </c>
      <c r="H800" s="28" t="s">
        <v>6</v>
      </c>
      <c r="I800" s="28"/>
      <c r="J800" s="33" t="s">
        <v>121</v>
      </c>
    </row>
    <row r="801" spans="1:10" s="93" customFormat="1" ht="14.1" customHeight="1" x14ac:dyDescent="0.2">
      <c r="A801" s="42">
        <v>801</v>
      </c>
      <c r="B801" s="37"/>
      <c r="C801" s="37"/>
      <c r="D801" s="18"/>
      <c r="E801" s="33"/>
      <c r="F801" s="84"/>
      <c r="G801" s="99"/>
      <c r="H801" s="28"/>
      <c r="I801" s="28"/>
      <c r="J801" s="33"/>
    </row>
    <row r="802" spans="1:10" s="69" customFormat="1" ht="14.1" customHeight="1" x14ac:dyDescent="0.2">
      <c r="A802" s="42">
        <v>802</v>
      </c>
      <c r="B802" s="22"/>
      <c r="C802" s="22"/>
      <c r="D802" s="18"/>
      <c r="E802" s="66" t="s">
        <v>1888</v>
      </c>
      <c r="F802" s="66" t="s">
        <v>1889</v>
      </c>
      <c r="G802" s="106"/>
      <c r="H802" s="30"/>
      <c r="I802" s="30"/>
      <c r="J802" s="107"/>
    </row>
    <row r="803" spans="1:10" s="93" customFormat="1" ht="14.1" customHeight="1" x14ac:dyDescent="0.2">
      <c r="A803" s="42">
        <v>803</v>
      </c>
      <c r="B803" s="37">
        <f>B800+1</f>
        <v>630</v>
      </c>
      <c r="C803" s="37">
        <v>630</v>
      </c>
      <c r="D803" s="25" t="s">
        <v>1889</v>
      </c>
      <c r="E803" s="108" t="s">
        <v>1890</v>
      </c>
      <c r="F803" s="84" t="s">
        <v>1891</v>
      </c>
      <c r="G803" s="99" t="s">
        <v>48</v>
      </c>
      <c r="H803" s="28" t="s">
        <v>6</v>
      </c>
      <c r="I803" s="28"/>
      <c r="J803" s="33" t="s">
        <v>121</v>
      </c>
    </row>
    <row r="804" spans="1:10" s="93" customFormat="1" ht="14.1" customHeight="1" x14ac:dyDescent="0.2">
      <c r="A804" s="42">
        <v>804</v>
      </c>
      <c r="B804" s="37">
        <f t="shared" ref="B804:B817" si="60">B803+1</f>
        <v>631</v>
      </c>
      <c r="C804" s="37">
        <v>631</v>
      </c>
      <c r="D804" s="25" t="s">
        <v>1889</v>
      </c>
      <c r="E804" s="108" t="s">
        <v>1892</v>
      </c>
      <c r="F804" s="84" t="s">
        <v>1893</v>
      </c>
      <c r="G804" s="99" t="s">
        <v>48</v>
      </c>
      <c r="H804" s="28" t="s">
        <v>6</v>
      </c>
      <c r="I804" s="28"/>
      <c r="J804" s="33" t="s">
        <v>121</v>
      </c>
    </row>
    <row r="805" spans="1:10" s="93" customFormat="1" ht="14.1" customHeight="1" x14ac:dyDescent="0.2">
      <c r="A805" s="42">
        <v>805</v>
      </c>
      <c r="B805" s="37">
        <f t="shared" si="60"/>
        <v>632</v>
      </c>
      <c r="C805" s="37">
        <v>632</v>
      </c>
      <c r="D805" s="25" t="s">
        <v>1889</v>
      </c>
      <c r="E805" s="108" t="s">
        <v>1894</v>
      </c>
      <c r="F805" s="84" t="s">
        <v>1895</v>
      </c>
      <c r="G805" s="99" t="s">
        <v>48</v>
      </c>
      <c r="H805" s="28" t="s">
        <v>6</v>
      </c>
      <c r="I805" s="28"/>
      <c r="J805" s="33" t="s">
        <v>6</v>
      </c>
    </row>
    <row r="806" spans="1:10" s="93" customFormat="1" ht="14.1" customHeight="1" x14ac:dyDescent="0.2">
      <c r="A806" s="42">
        <v>806</v>
      </c>
      <c r="B806" s="37">
        <f t="shared" si="60"/>
        <v>633</v>
      </c>
      <c r="C806" s="37">
        <v>633</v>
      </c>
      <c r="D806" s="25" t="s">
        <v>1889</v>
      </c>
      <c r="E806" s="108" t="s">
        <v>1896</v>
      </c>
      <c r="F806" s="84" t="s">
        <v>1897</v>
      </c>
      <c r="G806" s="99" t="s">
        <v>48</v>
      </c>
      <c r="H806" s="28"/>
      <c r="I806" s="28" t="s">
        <v>50</v>
      </c>
      <c r="J806" s="33" t="s">
        <v>121</v>
      </c>
    </row>
    <row r="807" spans="1:10" s="93" customFormat="1" ht="14.1" customHeight="1" x14ac:dyDescent="0.2">
      <c r="A807" s="42">
        <v>807</v>
      </c>
      <c r="B807" s="37">
        <f t="shared" si="60"/>
        <v>634</v>
      </c>
      <c r="C807" s="37">
        <v>634</v>
      </c>
      <c r="D807" s="25" t="s">
        <v>1889</v>
      </c>
      <c r="E807" s="108" t="s">
        <v>1898</v>
      </c>
      <c r="F807" s="84" t="s">
        <v>1899</v>
      </c>
      <c r="G807" s="99" t="s">
        <v>48</v>
      </c>
      <c r="H807" s="28" t="s">
        <v>6</v>
      </c>
      <c r="I807" s="28"/>
      <c r="J807" s="33" t="s">
        <v>121</v>
      </c>
    </row>
    <row r="808" spans="1:10" s="93" customFormat="1" ht="14.1" customHeight="1" x14ac:dyDescent="0.2">
      <c r="A808" s="42">
        <v>808</v>
      </c>
      <c r="B808" s="37">
        <f t="shared" si="60"/>
        <v>635</v>
      </c>
      <c r="C808" s="37">
        <v>635</v>
      </c>
      <c r="D808" s="25" t="s">
        <v>1889</v>
      </c>
      <c r="E808" s="108" t="s">
        <v>1900</v>
      </c>
      <c r="F808" s="84" t="s">
        <v>1901</v>
      </c>
      <c r="G808" s="99" t="s">
        <v>48</v>
      </c>
      <c r="H808" s="28" t="s">
        <v>40</v>
      </c>
      <c r="I808" s="28" t="s">
        <v>2482</v>
      </c>
      <c r="J808" s="33" t="s">
        <v>121</v>
      </c>
    </row>
    <row r="809" spans="1:10" s="93" customFormat="1" ht="14.1" customHeight="1" x14ac:dyDescent="0.2">
      <c r="A809" s="42">
        <v>809</v>
      </c>
      <c r="B809" s="37">
        <f t="shared" si="60"/>
        <v>636</v>
      </c>
      <c r="C809" s="37">
        <v>636</v>
      </c>
      <c r="D809" s="25" t="s">
        <v>1889</v>
      </c>
      <c r="E809" s="108" t="s">
        <v>1902</v>
      </c>
      <c r="F809" s="84" t="s">
        <v>1903</v>
      </c>
      <c r="G809" s="99" t="s">
        <v>48</v>
      </c>
      <c r="H809" s="28" t="s">
        <v>6</v>
      </c>
      <c r="I809" s="28"/>
      <c r="J809" s="33" t="s">
        <v>121</v>
      </c>
    </row>
    <row r="810" spans="1:10" s="93" customFormat="1" ht="14.1" customHeight="1" x14ac:dyDescent="0.2">
      <c r="A810" s="42">
        <v>810</v>
      </c>
      <c r="B810" s="37">
        <f t="shared" si="60"/>
        <v>637</v>
      </c>
      <c r="C810" s="37">
        <v>637</v>
      </c>
      <c r="D810" s="25" t="s">
        <v>1889</v>
      </c>
      <c r="E810" s="108" t="s">
        <v>1904</v>
      </c>
      <c r="F810" s="84" t="s">
        <v>1906</v>
      </c>
      <c r="G810" s="99" t="s">
        <v>48</v>
      </c>
      <c r="H810" s="28" t="s">
        <v>50</v>
      </c>
      <c r="I810" s="28" t="s">
        <v>50</v>
      </c>
      <c r="J810" s="33" t="s">
        <v>1907</v>
      </c>
    </row>
    <row r="811" spans="1:10" s="93" customFormat="1" ht="14.1" customHeight="1" x14ac:dyDescent="0.2">
      <c r="A811" s="42">
        <v>811</v>
      </c>
      <c r="B811" s="37">
        <f t="shared" si="60"/>
        <v>638</v>
      </c>
      <c r="C811" s="37">
        <v>638</v>
      </c>
      <c r="D811" s="25" t="s">
        <v>1889</v>
      </c>
      <c r="E811" s="108" t="s">
        <v>1908</v>
      </c>
      <c r="F811" s="84" t="s">
        <v>1909</v>
      </c>
      <c r="G811" s="99" t="s">
        <v>48</v>
      </c>
      <c r="H811" s="28" t="s">
        <v>6</v>
      </c>
      <c r="I811" s="28"/>
      <c r="J811" s="33" t="s">
        <v>693</v>
      </c>
    </row>
    <row r="812" spans="1:10" s="93" customFormat="1" ht="14.1" customHeight="1" x14ac:dyDescent="0.2">
      <c r="A812" s="42">
        <v>812</v>
      </c>
      <c r="B812" s="37">
        <f t="shared" si="60"/>
        <v>639</v>
      </c>
      <c r="C812" s="37">
        <v>639</v>
      </c>
      <c r="D812" s="25" t="s">
        <v>1889</v>
      </c>
      <c r="E812" s="108" t="s">
        <v>1910</v>
      </c>
      <c r="F812" s="84" t="s">
        <v>1911</v>
      </c>
      <c r="G812" s="99" t="s">
        <v>48</v>
      </c>
      <c r="H812" s="28" t="s">
        <v>50</v>
      </c>
      <c r="I812" s="28" t="s">
        <v>50</v>
      </c>
      <c r="J812" s="33" t="s">
        <v>121</v>
      </c>
    </row>
    <row r="813" spans="1:10" s="93" customFormat="1" ht="14.1" customHeight="1" x14ac:dyDescent="0.2">
      <c r="A813" s="42">
        <v>813</v>
      </c>
      <c r="B813" s="37">
        <f t="shared" si="60"/>
        <v>640</v>
      </c>
      <c r="C813" s="37">
        <v>640</v>
      </c>
      <c r="D813" s="25" t="s">
        <v>1889</v>
      </c>
      <c r="E813" s="112" t="s">
        <v>1912</v>
      </c>
      <c r="F813" s="84" t="s">
        <v>1913</v>
      </c>
      <c r="G813" s="99" t="s">
        <v>48</v>
      </c>
      <c r="H813" s="28" t="s">
        <v>69</v>
      </c>
      <c r="I813" s="28" t="s">
        <v>69</v>
      </c>
      <c r="J813" s="33" t="s">
        <v>121</v>
      </c>
    </row>
    <row r="814" spans="1:10" s="93" customFormat="1" ht="14.1" customHeight="1" x14ac:dyDescent="0.2">
      <c r="A814" s="42">
        <v>814</v>
      </c>
      <c r="B814" s="37">
        <f t="shared" si="60"/>
        <v>641</v>
      </c>
      <c r="C814" s="37">
        <v>641</v>
      </c>
      <c r="D814" s="25" t="s">
        <v>1889</v>
      </c>
      <c r="E814" s="33" t="s">
        <v>1914</v>
      </c>
      <c r="F814" s="84" t="s">
        <v>1915</v>
      </c>
      <c r="G814" s="43" t="s">
        <v>16</v>
      </c>
      <c r="H814" s="28" t="s">
        <v>6</v>
      </c>
      <c r="I814" s="28"/>
      <c r="J814" s="33" t="s">
        <v>121</v>
      </c>
    </row>
    <row r="815" spans="1:10" s="93" customFormat="1" ht="14.1" customHeight="1" x14ac:dyDescent="0.2">
      <c r="A815" s="42">
        <v>815</v>
      </c>
      <c r="B815" s="37">
        <f t="shared" si="60"/>
        <v>642</v>
      </c>
      <c r="C815" s="37">
        <v>642</v>
      </c>
      <c r="D815" s="25" t="s">
        <v>1889</v>
      </c>
      <c r="E815" s="108" t="s">
        <v>1916</v>
      </c>
      <c r="F815" s="84" t="s">
        <v>1917</v>
      </c>
      <c r="G815" s="99" t="s">
        <v>48</v>
      </c>
      <c r="H815" s="28" t="s">
        <v>6</v>
      </c>
      <c r="I815" s="28"/>
      <c r="J815" s="33" t="s">
        <v>121</v>
      </c>
    </row>
    <row r="816" spans="1:10" s="93" customFormat="1" ht="14.1" customHeight="1" x14ac:dyDescent="0.2">
      <c r="A816" s="42">
        <v>816</v>
      </c>
      <c r="B816" s="37">
        <f t="shared" si="60"/>
        <v>643</v>
      </c>
      <c r="C816" s="37">
        <v>643</v>
      </c>
      <c r="D816" s="25" t="s">
        <v>1889</v>
      </c>
      <c r="E816" s="108" t="s">
        <v>1918</v>
      </c>
      <c r="F816" s="84" t="s">
        <v>1919</v>
      </c>
      <c r="G816" s="99" t="s">
        <v>48</v>
      </c>
      <c r="H816" s="28" t="s">
        <v>6</v>
      </c>
      <c r="I816" s="28"/>
      <c r="J816" s="33" t="s">
        <v>121</v>
      </c>
    </row>
    <row r="817" spans="1:10" s="93" customFormat="1" ht="14.1" customHeight="1" x14ac:dyDescent="0.2">
      <c r="A817" s="42">
        <v>817</v>
      </c>
      <c r="B817" s="37">
        <f t="shared" si="60"/>
        <v>644</v>
      </c>
      <c r="C817" s="37">
        <v>644</v>
      </c>
      <c r="D817" s="25" t="s">
        <v>1889</v>
      </c>
      <c r="E817" s="33" t="s">
        <v>1920</v>
      </c>
      <c r="F817" s="84" t="s">
        <v>1921</v>
      </c>
      <c r="G817" s="43" t="s">
        <v>16</v>
      </c>
      <c r="H817" s="28" t="s">
        <v>6</v>
      </c>
      <c r="I817" s="28"/>
      <c r="J817" s="33" t="s">
        <v>121</v>
      </c>
    </row>
    <row r="818" spans="1:10" s="93" customFormat="1" ht="14.1" customHeight="1" x14ac:dyDescent="0.2">
      <c r="A818" s="42">
        <v>818</v>
      </c>
      <c r="B818" s="37"/>
      <c r="C818" s="37"/>
      <c r="D818" s="18"/>
      <c r="E818" s="33"/>
      <c r="F818" s="84"/>
      <c r="G818" s="99"/>
      <c r="H818" s="28"/>
      <c r="I818" s="28"/>
      <c r="J818" s="33"/>
    </row>
    <row r="819" spans="1:10" s="69" customFormat="1" ht="14.1" customHeight="1" x14ac:dyDescent="0.2">
      <c r="A819" s="42">
        <v>819</v>
      </c>
      <c r="B819" s="22"/>
      <c r="C819" s="22"/>
      <c r="D819" s="18"/>
      <c r="E819" s="66" t="s">
        <v>1922</v>
      </c>
      <c r="F819" s="66" t="s">
        <v>1923</v>
      </c>
      <c r="G819" s="106"/>
      <c r="H819" s="30"/>
      <c r="I819" s="30"/>
      <c r="J819" s="107"/>
    </row>
    <row r="820" spans="1:10" s="93" customFormat="1" ht="14.1" customHeight="1" x14ac:dyDescent="0.2">
      <c r="A820" s="42">
        <v>820</v>
      </c>
      <c r="B820" s="37">
        <f>B817+1</f>
        <v>645</v>
      </c>
      <c r="C820" s="37">
        <v>645</v>
      </c>
      <c r="D820" s="25" t="s">
        <v>1923</v>
      </c>
      <c r="E820" s="33" t="s">
        <v>1924</v>
      </c>
      <c r="F820" s="84" t="s">
        <v>1926</v>
      </c>
      <c r="G820" s="43" t="s">
        <v>16</v>
      </c>
      <c r="H820" s="28" t="s">
        <v>121</v>
      </c>
      <c r="I820" s="28"/>
      <c r="J820" s="33" t="s">
        <v>1927</v>
      </c>
    </row>
    <row r="821" spans="1:10" s="93" customFormat="1" ht="14.1" customHeight="1" x14ac:dyDescent="0.2">
      <c r="A821" s="42">
        <v>821</v>
      </c>
      <c r="B821" s="37">
        <f t="shared" ref="B821:B838" si="61">B820+1</f>
        <v>646</v>
      </c>
      <c r="C821" s="37">
        <v>646</v>
      </c>
      <c r="D821" s="25" t="s">
        <v>1923</v>
      </c>
      <c r="E821" s="111" t="s">
        <v>1928</v>
      </c>
      <c r="F821" s="31" t="s">
        <v>1929</v>
      </c>
      <c r="G821" s="99" t="s">
        <v>48</v>
      </c>
      <c r="H821" s="28" t="s">
        <v>6</v>
      </c>
      <c r="I821" s="28" t="s">
        <v>2482</v>
      </c>
      <c r="J821" s="33" t="s">
        <v>1930</v>
      </c>
    </row>
    <row r="822" spans="1:10" s="93" customFormat="1" ht="14.1" customHeight="1" x14ac:dyDescent="0.2">
      <c r="A822" s="42">
        <v>822</v>
      </c>
      <c r="B822" s="37">
        <f t="shared" si="61"/>
        <v>647</v>
      </c>
      <c r="C822" s="37">
        <v>647</v>
      </c>
      <c r="D822" s="25" t="s">
        <v>1923</v>
      </c>
      <c r="E822" s="111" t="s">
        <v>1931</v>
      </c>
      <c r="F822" s="31" t="s">
        <v>1932</v>
      </c>
      <c r="G822" s="99" t="s">
        <v>48</v>
      </c>
      <c r="H822" s="28" t="s">
        <v>6</v>
      </c>
      <c r="I822" s="28"/>
      <c r="J822" s="32" t="s">
        <v>1933</v>
      </c>
    </row>
    <row r="823" spans="1:10" s="93" customFormat="1" ht="14.1" customHeight="1" x14ac:dyDescent="0.2">
      <c r="A823" s="42">
        <v>823</v>
      </c>
      <c r="B823" s="37">
        <f t="shared" si="61"/>
        <v>648</v>
      </c>
      <c r="C823" s="37">
        <v>648</v>
      </c>
      <c r="D823" s="25" t="s">
        <v>1923</v>
      </c>
      <c r="E823" s="32" t="s">
        <v>1934</v>
      </c>
      <c r="F823" s="31" t="s">
        <v>1935</v>
      </c>
      <c r="G823" s="43" t="s">
        <v>16</v>
      </c>
      <c r="H823" s="28" t="s">
        <v>6</v>
      </c>
      <c r="I823" s="28"/>
      <c r="J823" s="33" t="s">
        <v>1936</v>
      </c>
    </row>
    <row r="824" spans="1:10" s="93" customFormat="1" ht="14.1" customHeight="1" x14ac:dyDescent="0.2">
      <c r="A824" s="42">
        <v>824</v>
      </c>
      <c r="B824" s="37">
        <f t="shared" si="61"/>
        <v>649</v>
      </c>
      <c r="C824" s="37">
        <v>649</v>
      </c>
      <c r="D824" s="25" t="s">
        <v>1923</v>
      </c>
      <c r="E824" s="32" t="s">
        <v>1937</v>
      </c>
      <c r="F824" s="31" t="s">
        <v>1938</v>
      </c>
      <c r="G824" s="99" t="s">
        <v>16</v>
      </c>
      <c r="H824" s="28" t="s">
        <v>6</v>
      </c>
      <c r="I824" s="28"/>
      <c r="J824" s="33" t="s">
        <v>1939</v>
      </c>
    </row>
    <row r="825" spans="1:10" s="93" customFormat="1" ht="14.1" customHeight="1" x14ac:dyDescent="0.2">
      <c r="A825" s="42">
        <v>825</v>
      </c>
      <c r="B825" s="37">
        <f t="shared" si="61"/>
        <v>650</v>
      </c>
      <c r="C825" s="37">
        <v>650</v>
      </c>
      <c r="D825" s="25" t="s">
        <v>1923</v>
      </c>
      <c r="E825" s="111" t="s">
        <v>1940</v>
      </c>
      <c r="F825" s="31" t="s">
        <v>1941</v>
      </c>
      <c r="G825" s="99" t="s">
        <v>48</v>
      </c>
      <c r="H825" s="28" t="s">
        <v>40</v>
      </c>
      <c r="I825" s="28" t="s">
        <v>2482</v>
      </c>
      <c r="J825" s="33" t="s">
        <v>1942</v>
      </c>
    </row>
    <row r="826" spans="1:10" s="93" customFormat="1" ht="14.1" customHeight="1" x14ac:dyDescent="0.2">
      <c r="A826" s="42">
        <v>826</v>
      </c>
      <c r="B826" s="37">
        <f t="shared" si="61"/>
        <v>651</v>
      </c>
      <c r="C826" s="37">
        <v>651</v>
      </c>
      <c r="D826" s="25" t="s">
        <v>1923</v>
      </c>
      <c r="E826" s="111" t="s">
        <v>1943</v>
      </c>
      <c r="F826" s="31" t="s">
        <v>1944</v>
      </c>
      <c r="G826" s="99" t="s">
        <v>48</v>
      </c>
      <c r="H826" s="28" t="s">
        <v>40</v>
      </c>
      <c r="I826" s="28" t="s">
        <v>2482</v>
      </c>
      <c r="J826" s="33" t="s">
        <v>121</v>
      </c>
    </row>
    <row r="827" spans="1:10" s="93" customFormat="1" ht="14.1" customHeight="1" x14ac:dyDescent="0.2">
      <c r="A827" s="42">
        <v>827</v>
      </c>
      <c r="B827" s="37">
        <f t="shared" si="61"/>
        <v>652</v>
      </c>
      <c r="C827" s="37">
        <v>652</v>
      </c>
      <c r="D827" s="25" t="s">
        <v>1923</v>
      </c>
      <c r="E827" s="111" t="s">
        <v>1945</v>
      </c>
      <c r="F827" s="31" t="s">
        <v>1946</v>
      </c>
      <c r="G827" s="99" t="s">
        <v>48</v>
      </c>
      <c r="H827" s="28" t="s">
        <v>40</v>
      </c>
      <c r="I827" s="28" t="s">
        <v>50</v>
      </c>
      <c r="J827" s="33" t="s">
        <v>121</v>
      </c>
    </row>
    <row r="828" spans="1:10" s="93" customFormat="1" ht="14.1" customHeight="1" x14ac:dyDescent="0.2">
      <c r="A828" s="42">
        <v>828</v>
      </c>
      <c r="B828" s="37">
        <f t="shared" si="61"/>
        <v>653</v>
      </c>
      <c r="C828" s="37">
        <v>653</v>
      </c>
      <c r="D828" s="25" t="s">
        <v>1923</v>
      </c>
      <c r="E828" s="111" t="s">
        <v>1947</v>
      </c>
      <c r="F828" s="31" t="s">
        <v>1948</v>
      </c>
      <c r="G828" s="99" t="s">
        <v>48</v>
      </c>
      <c r="H828" s="28" t="s">
        <v>6</v>
      </c>
      <c r="I828" s="28"/>
      <c r="J828" s="33" t="s">
        <v>1949</v>
      </c>
    </row>
    <row r="829" spans="1:10" s="93" customFormat="1" ht="14.1" customHeight="1" x14ac:dyDescent="0.2">
      <c r="A829" s="42">
        <v>829</v>
      </c>
      <c r="B829" s="37">
        <f t="shared" si="61"/>
        <v>654</v>
      </c>
      <c r="C829" s="37">
        <v>654</v>
      </c>
      <c r="D829" s="25" t="s">
        <v>1923</v>
      </c>
      <c r="E829" s="111" t="s">
        <v>1950</v>
      </c>
      <c r="F829" s="31" t="s">
        <v>1951</v>
      </c>
      <c r="G829" s="99" t="s">
        <v>48</v>
      </c>
      <c r="H829" s="28" t="s">
        <v>6</v>
      </c>
      <c r="I829" s="28" t="s">
        <v>2482</v>
      </c>
      <c r="J829" s="33" t="s">
        <v>1952</v>
      </c>
    </row>
    <row r="830" spans="1:10" s="93" customFormat="1" ht="14.1" customHeight="1" x14ac:dyDescent="0.2">
      <c r="A830" s="42">
        <v>830</v>
      </c>
      <c r="B830" s="37">
        <f t="shared" si="61"/>
        <v>655</v>
      </c>
      <c r="C830" s="37">
        <v>655</v>
      </c>
      <c r="D830" s="25" t="s">
        <v>1923</v>
      </c>
      <c r="E830" s="111" t="s">
        <v>1953</v>
      </c>
      <c r="F830" s="31" t="s">
        <v>1954</v>
      </c>
      <c r="G830" s="99" t="s">
        <v>48</v>
      </c>
      <c r="H830" s="28" t="s">
        <v>6</v>
      </c>
      <c r="I830" s="28"/>
      <c r="J830" s="33" t="s">
        <v>1955</v>
      </c>
    </row>
    <row r="831" spans="1:10" s="93" customFormat="1" ht="14.1" customHeight="1" x14ac:dyDescent="0.2">
      <c r="A831" s="42">
        <v>831</v>
      </c>
      <c r="B831" s="37">
        <f t="shared" si="61"/>
        <v>656</v>
      </c>
      <c r="C831" s="37">
        <v>656</v>
      </c>
      <c r="D831" s="25" t="s">
        <v>1923</v>
      </c>
      <c r="E831" s="111" t="s">
        <v>1956</v>
      </c>
      <c r="F831" s="31" t="s">
        <v>1957</v>
      </c>
      <c r="G831" s="99" t="s">
        <v>48</v>
      </c>
      <c r="H831" s="28" t="s">
        <v>379</v>
      </c>
      <c r="I831" s="28"/>
      <c r="J831" s="33" t="s">
        <v>1958</v>
      </c>
    </row>
    <row r="832" spans="1:10" s="93" customFormat="1" ht="14.1" customHeight="1" x14ac:dyDescent="0.2">
      <c r="A832" s="42">
        <v>832</v>
      </c>
      <c r="B832" s="37">
        <f t="shared" si="61"/>
        <v>657</v>
      </c>
      <c r="C832" s="37">
        <v>657</v>
      </c>
      <c r="D832" s="25" t="s">
        <v>1923</v>
      </c>
      <c r="E832" s="111" t="s">
        <v>1959</v>
      </c>
      <c r="F832" s="31" t="s">
        <v>1960</v>
      </c>
      <c r="G832" s="99" t="s">
        <v>48</v>
      </c>
      <c r="H832" s="28" t="s">
        <v>379</v>
      </c>
      <c r="I832" s="28" t="s">
        <v>2482</v>
      </c>
      <c r="J832" s="33" t="s">
        <v>1958</v>
      </c>
    </row>
    <row r="833" spans="1:10" s="93" customFormat="1" ht="14.1" customHeight="1" x14ac:dyDescent="0.2">
      <c r="A833" s="42">
        <v>833</v>
      </c>
      <c r="B833" s="37">
        <f t="shared" si="61"/>
        <v>658</v>
      </c>
      <c r="C833" s="37">
        <v>658</v>
      </c>
      <c r="D833" s="25" t="s">
        <v>1923</v>
      </c>
      <c r="E833" s="111" t="s">
        <v>1962</v>
      </c>
      <c r="F833" s="31" t="s">
        <v>1963</v>
      </c>
      <c r="G833" s="99" t="s">
        <v>48</v>
      </c>
      <c r="H833" s="28" t="s">
        <v>6</v>
      </c>
      <c r="I833" s="28"/>
      <c r="J833" s="33" t="s">
        <v>693</v>
      </c>
    </row>
    <row r="834" spans="1:10" s="93" customFormat="1" ht="14.1" customHeight="1" x14ac:dyDescent="0.2">
      <c r="A834" s="42">
        <v>834</v>
      </c>
      <c r="B834" s="37">
        <f t="shared" si="61"/>
        <v>659</v>
      </c>
      <c r="C834" s="37">
        <v>659</v>
      </c>
      <c r="D834" s="25" t="s">
        <v>1923</v>
      </c>
      <c r="E834" s="111" t="s">
        <v>1964</v>
      </c>
      <c r="F834" s="31" t="s">
        <v>1965</v>
      </c>
      <c r="G834" s="99" t="s">
        <v>48</v>
      </c>
      <c r="H834" s="28" t="s">
        <v>6</v>
      </c>
      <c r="I834" s="28"/>
      <c r="J834" s="33" t="s">
        <v>1966</v>
      </c>
    </row>
    <row r="835" spans="1:10" s="93" customFormat="1" ht="14.1" customHeight="1" x14ac:dyDescent="0.2">
      <c r="A835" s="42">
        <v>835</v>
      </c>
      <c r="B835" s="37">
        <f t="shared" si="61"/>
        <v>660</v>
      </c>
      <c r="C835" s="37">
        <v>660</v>
      </c>
      <c r="D835" s="25" t="s">
        <v>1923</v>
      </c>
      <c r="E835" s="111" t="s">
        <v>1967</v>
      </c>
      <c r="F835" s="31" t="s">
        <v>1969</v>
      </c>
      <c r="G835" s="43" t="s">
        <v>48</v>
      </c>
      <c r="H835" s="28" t="s">
        <v>6</v>
      </c>
      <c r="I835" s="28"/>
      <c r="J835" s="33" t="s">
        <v>1970</v>
      </c>
    </row>
    <row r="836" spans="1:10" s="93" customFormat="1" ht="14.1" customHeight="1" x14ac:dyDescent="0.2">
      <c r="A836" s="42">
        <v>836</v>
      </c>
      <c r="B836" s="37">
        <f t="shared" si="61"/>
        <v>661</v>
      </c>
      <c r="C836" s="37">
        <v>661</v>
      </c>
      <c r="D836" s="25" t="s">
        <v>1923</v>
      </c>
      <c r="E836" s="111" t="s">
        <v>1971</v>
      </c>
      <c r="F836" s="31" t="s">
        <v>1973</v>
      </c>
      <c r="G836" s="99" t="s">
        <v>48</v>
      </c>
      <c r="H836" s="28" t="s">
        <v>6</v>
      </c>
      <c r="I836" s="28"/>
      <c r="J836" s="33" t="s">
        <v>1974</v>
      </c>
    </row>
    <row r="837" spans="1:10" s="93" customFormat="1" ht="14.1" customHeight="1" x14ac:dyDescent="0.2">
      <c r="A837" s="42">
        <v>837</v>
      </c>
      <c r="B837" s="37">
        <f t="shared" si="61"/>
        <v>662</v>
      </c>
      <c r="C837" s="37">
        <v>662</v>
      </c>
      <c r="D837" s="25" t="s">
        <v>1923</v>
      </c>
      <c r="E837" s="111" t="s">
        <v>1975</v>
      </c>
      <c r="F837" s="31" t="s">
        <v>1976</v>
      </c>
      <c r="G837" s="99" t="s">
        <v>48</v>
      </c>
      <c r="H837" s="28" t="s">
        <v>6</v>
      </c>
      <c r="I837" s="28"/>
      <c r="J837" s="33" t="s">
        <v>1977</v>
      </c>
    </row>
    <row r="838" spans="1:10" s="93" customFormat="1" ht="14.1" customHeight="1" x14ac:dyDescent="0.2">
      <c r="A838" s="42">
        <v>838</v>
      </c>
      <c r="B838" s="37">
        <f t="shared" si="61"/>
        <v>663</v>
      </c>
      <c r="C838" s="37">
        <v>663</v>
      </c>
      <c r="D838" s="25" t="s">
        <v>1923</v>
      </c>
      <c r="E838" s="108" t="s">
        <v>1978</v>
      </c>
      <c r="F838" s="84" t="s">
        <v>1979</v>
      </c>
      <c r="G838" s="99" t="s">
        <v>48</v>
      </c>
      <c r="H838" s="28" t="s">
        <v>6</v>
      </c>
      <c r="I838" s="28"/>
      <c r="J838" s="33" t="s">
        <v>121</v>
      </c>
    </row>
    <row r="839" spans="1:10" s="93" customFormat="1" ht="14.1" customHeight="1" x14ac:dyDescent="0.2">
      <c r="A839" s="42">
        <v>839</v>
      </c>
      <c r="B839" s="37"/>
      <c r="C839" s="37"/>
      <c r="D839" s="18"/>
      <c r="E839" s="33"/>
      <c r="F839" s="84"/>
      <c r="G839" s="99"/>
      <c r="H839" s="28"/>
      <c r="I839" s="28"/>
      <c r="J839" s="33"/>
    </row>
    <row r="840" spans="1:10" s="69" customFormat="1" ht="14.1" customHeight="1" x14ac:dyDescent="0.2">
      <c r="A840" s="42">
        <v>840</v>
      </c>
      <c r="B840" s="22"/>
      <c r="C840" s="22"/>
      <c r="D840" s="18"/>
      <c r="E840" s="66" t="s">
        <v>1980</v>
      </c>
      <c r="F840" s="70" t="s">
        <v>1981</v>
      </c>
      <c r="G840" s="106"/>
      <c r="H840" s="30"/>
      <c r="I840" s="30"/>
      <c r="J840" s="107"/>
    </row>
    <row r="841" spans="1:10" s="93" customFormat="1" ht="14.1" customHeight="1" x14ac:dyDescent="0.2">
      <c r="A841" s="42">
        <v>841</v>
      </c>
      <c r="B841" s="37">
        <f>B838+1</f>
        <v>664</v>
      </c>
      <c r="C841" s="37">
        <v>664</v>
      </c>
      <c r="D841" s="18" t="s">
        <v>1981</v>
      </c>
      <c r="E841" s="108" t="s">
        <v>1982</v>
      </c>
      <c r="F841" s="84" t="s">
        <v>1983</v>
      </c>
      <c r="G841" s="99" t="s">
        <v>48</v>
      </c>
      <c r="H841" s="28" t="s">
        <v>6</v>
      </c>
      <c r="I841" s="28"/>
      <c r="J841" s="33" t="s">
        <v>121</v>
      </c>
    </row>
    <row r="842" spans="1:10" s="93" customFormat="1" ht="14.1" customHeight="1" x14ac:dyDescent="0.2">
      <c r="A842" s="42">
        <v>842</v>
      </c>
      <c r="B842" s="37">
        <f t="shared" ref="B842" si="62">B841+1</f>
        <v>665</v>
      </c>
      <c r="C842" s="37">
        <v>665</v>
      </c>
      <c r="D842" s="18" t="s">
        <v>1981</v>
      </c>
      <c r="E842" s="129" t="s">
        <v>1984</v>
      </c>
      <c r="F842" s="130" t="s">
        <v>1985</v>
      </c>
      <c r="G842" s="43" t="s">
        <v>2489</v>
      </c>
      <c r="H842" s="28" t="s">
        <v>6</v>
      </c>
      <c r="I842" s="28"/>
      <c r="J842" s="33" t="s">
        <v>121</v>
      </c>
    </row>
    <row r="843" spans="1:10" s="93" customFormat="1" ht="14.1" customHeight="1" x14ac:dyDescent="0.2">
      <c r="A843" s="42">
        <v>843</v>
      </c>
      <c r="B843" s="37"/>
      <c r="C843" s="37"/>
      <c r="D843" s="18"/>
      <c r="E843" s="33"/>
      <c r="F843" s="84"/>
      <c r="G843" s="99"/>
      <c r="H843" s="28"/>
      <c r="I843" s="28"/>
      <c r="J843" s="33"/>
    </row>
    <row r="844" spans="1:10" s="93" customFormat="1" ht="14.1" customHeight="1" x14ac:dyDescent="0.2">
      <c r="A844" s="42">
        <v>844</v>
      </c>
      <c r="B844" s="37"/>
      <c r="C844" s="37"/>
      <c r="D844" s="18"/>
      <c r="E844" s="125" t="s">
        <v>1986</v>
      </c>
      <c r="F844" s="70" t="s">
        <v>1987</v>
      </c>
      <c r="G844" s="99"/>
      <c r="H844" s="28"/>
      <c r="I844" s="28"/>
      <c r="J844" s="33"/>
    </row>
    <row r="845" spans="1:10" s="93" customFormat="1" ht="14.1" customHeight="1" x14ac:dyDescent="0.2">
      <c r="A845" s="42">
        <v>845</v>
      </c>
      <c r="B845" s="37">
        <f>B842+1</f>
        <v>666</v>
      </c>
      <c r="C845" s="37">
        <v>666</v>
      </c>
      <c r="D845" s="18" t="s">
        <v>1987</v>
      </c>
      <c r="E845" s="33" t="s">
        <v>1988</v>
      </c>
      <c r="F845" s="84" t="s">
        <v>1989</v>
      </c>
      <c r="G845" s="43" t="s">
        <v>16</v>
      </c>
      <c r="H845" s="28" t="s">
        <v>6</v>
      </c>
      <c r="I845" s="28"/>
      <c r="J845" s="33" t="s">
        <v>121</v>
      </c>
    </row>
    <row r="846" spans="1:10" s="93" customFormat="1" ht="14.1" customHeight="1" x14ac:dyDescent="0.2">
      <c r="A846" s="42">
        <v>846</v>
      </c>
      <c r="B846" s="37">
        <f t="shared" ref="B846:B853" si="63">B845+1</f>
        <v>667</v>
      </c>
      <c r="C846" s="37">
        <v>667</v>
      </c>
      <c r="D846" s="18" t="s">
        <v>1987</v>
      </c>
      <c r="E846" s="96" t="s">
        <v>1990</v>
      </c>
      <c r="F846" s="78" t="s">
        <v>1991</v>
      </c>
      <c r="G846" s="43" t="s">
        <v>726</v>
      </c>
      <c r="H846" s="28" t="s">
        <v>121</v>
      </c>
      <c r="I846" s="28"/>
      <c r="J846" s="25" t="s">
        <v>1992</v>
      </c>
    </row>
    <row r="847" spans="1:10" s="93" customFormat="1" ht="14.1" customHeight="1" x14ac:dyDescent="0.2">
      <c r="A847" s="42">
        <v>847</v>
      </c>
      <c r="B847" s="37">
        <f t="shared" si="63"/>
        <v>668</v>
      </c>
      <c r="C847" s="37">
        <v>668</v>
      </c>
      <c r="D847" s="18" t="s">
        <v>1987</v>
      </c>
      <c r="E847" s="108" t="s">
        <v>1993</v>
      </c>
      <c r="F847" s="84" t="s">
        <v>1994</v>
      </c>
      <c r="G847" s="99" t="s">
        <v>48</v>
      </c>
      <c r="H847" s="28" t="s">
        <v>50</v>
      </c>
      <c r="I847" s="28" t="s">
        <v>50</v>
      </c>
      <c r="J847" s="33"/>
    </row>
    <row r="848" spans="1:10" s="93" customFormat="1" ht="14.1" customHeight="1" x14ac:dyDescent="0.2">
      <c r="A848" s="42">
        <v>848</v>
      </c>
      <c r="B848" s="37">
        <f t="shared" si="63"/>
        <v>669</v>
      </c>
      <c r="C848" s="37">
        <v>669</v>
      </c>
      <c r="D848" s="18" t="s">
        <v>1987</v>
      </c>
      <c r="E848" s="108" t="s">
        <v>1995</v>
      </c>
      <c r="F848" s="84" t="s">
        <v>1996</v>
      </c>
      <c r="G848" s="99" t="s">
        <v>48</v>
      </c>
      <c r="H848" s="28" t="s">
        <v>40</v>
      </c>
      <c r="I848" s="28" t="s">
        <v>2482</v>
      </c>
      <c r="J848" s="33" t="s">
        <v>121</v>
      </c>
    </row>
    <row r="849" spans="1:10" s="93" customFormat="1" ht="14.1" customHeight="1" x14ac:dyDescent="0.2">
      <c r="A849" s="42">
        <v>849</v>
      </c>
      <c r="B849" s="37">
        <f t="shared" si="63"/>
        <v>670</v>
      </c>
      <c r="C849" s="37">
        <v>670</v>
      </c>
      <c r="D849" s="18" t="s">
        <v>1987</v>
      </c>
      <c r="E849" s="97" t="s">
        <v>1997</v>
      </c>
      <c r="F849" s="84" t="s">
        <v>1998</v>
      </c>
      <c r="G849" s="43" t="s">
        <v>16</v>
      </c>
      <c r="H849" s="28" t="s">
        <v>6</v>
      </c>
      <c r="I849" s="28"/>
      <c r="J849" s="33" t="s">
        <v>121</v>
      </c>
    </row>
    <row r="850" spans="1:10" s="93" customFormat="1" ht="14.1" customHeight="1" x14ac:dyDescent="0.2">
      <c r="A850" s="42">
        <v>850</v>
      </c>
      <c r="B850" s="37">
        <f t="shared" si="63"/>
        <v>671</v>
      </c>
      <c r="C850" s="37">
        <v>671</v>
      </c>
      <c r="D850" s="18" t="s">
        <v>1987</v>
      </c>
      <c r="E850" s="33" t="s">
        <v>1999</v>
      </c>
      <c r="F850" s="84" t="s">
        <v>2000</v>
      </c>
      <c r="G850" s="43" t="s">
        <v>16</v>
      </c>
      <c r="H850" s="28" t="s">
        <v>6</v>
      </c>
      <c r="I850" s="28"/>
      <c r="J850" s="131"/>
    </row>
    <row r="851" spans="1:10" s="93" customFormat="1" ht="14.1" customHeight="1" x14ac:dyDescent="0.2">
      <c r="A851" s="42">
        <v>851</v>
      </c>
      <c r="B851" s="37">
        <f t="shared" si="63"/>
        <v>672</v>
      </c>
      <c r="C851" s="37">
        <v>672</v>
      </c>
      <c r="D851" s="18" t="s">
        <v>1987</v>
      </c>
      <c r="E851" s="33" t="s">
        <v>2001</v>
      </c>
      <c r="F851" s="84" t="s">
        <v>2002</v>
      </c>
      <c r="G851" s="43" t="s">
        <v>16</v>
      </c>
      <c r="H851" s="28" t="s">
        <v>6</v>
      </c>
      <c r="I851" s="28"/>
      <c r="J851" s="33" t="s">
        <v>121</v>
      </c>
    </row>
    <row r="852" spans="1:10" s="93" customFormat="1" ht="14.1" customHeight="1" x14ac:dyDescent="0.2">
      <c r="A852" s="42">
        <v>852</v>
      </c>
      <c r="B852" s="37">
        <f t="shared" si="63"/>
        <v>673</v>
      </c>
      <c r="C852" s="37">
        <v>673</v>
      </c>
      <c r="D852" s="18" t="s">
        <v>1987</v>
      </c>
      <c r="E852" s="33" t="s">
        <v>2003</v>
      </c>
      <c r="F852" s="84" t="s">
        <v>2004</v>
      </c>
      <c r="G852" s="43" t="s">
        <v>16</v>
      </c>
      <c r="H852" s="28" t="s">
        <v>6</v>
      </c>
      <c r="I852" s="28"/>
      <c r="J852" s="33" t="s">
        <v>2005</v>
      </c>
    </row>
    <row r="853" spans="1:10" s="124" customFormat="1" ht="14.1" customHeight="1" x14ac:dyDescent="0.2">
      <c r="A853" s="42">
        <v>853</v>
      </c>
      <c r="B853" s="37">
        <f t="shared" si="63"/>
        <v>674</v>
      </c>
      <c r="C853" s="37">
        <v>674</v>
      </c>
      <c r="D853" s="18" t="s">
        <v>1987</v>
      </c>
      <c r="E853" s="118" t="s">
        <v>2006</v>
      </c>
      <c r="F853" s="119" t="s">
        <v>2007</v>
      </c>
      <c r="G853" s="43" t="s">
        <v>2489</v>
      </c>
      <c r="H853" s="28" t="s">
        <v>50</v>
      </c>
      <c r="I853" s="28"/>
      <c r="J853" s="118" t="s">
        <v>2008</v>
      </c>
    </row>
    <row r="854" spans="1:10" s="93" customFormat="1" ht="14.1" customHeight="1" x14ac:dyDescent="0.2">
      <c r="A854" s="42">
        <v>854</v>
      </c>
      <c r="B854" s="37"/>
      <c r="C854" s="37"/>
      <c r="D854" s="18"/>
      <c r="E854" s="132"/>
      <c r="F854" s="133"/>
      <c r="G854" s="134"/>
      <c r="H854" s="28"/>
      <c r="I854" s="28"/>
      <c r="J854" s="33"/>
    </row>
    <row r="855" spans="1:10" s="69" customFormat="1" ht="14.1" customHeight="1" x14ac:dyDescent="0.2">
      <c r="A855" s="42">
        <v>855</v>
      </c>
      <c r="B855" s="22"/>
      <c r="C855" s="22"/>
      <c r="D855" s="18"/>
      <c r="E855" s="66" t="s">
        <v>2009</v>
      </c>
      <c r="F855" s="70" t="s">
        <v>2010</v>
      </c>
      <c r="G855" s="135"/>
      <c r="H855" s="30"/>
      <c r="I855" s="30"/>
      <c r="J855" s="107"/>
    </row>
    <row r="856" spans="1:10" s="93" customFormat="1" ht="14.1" customHeight="1" x14ac:dyDescent="0.2">
      <c r="A856" s="42">
        <v>856</v>
      </c>
      <c r="B856" s="37">
        <f>B853+1</f>
        <v>675</v>
      </c>
      <c r="C856" s="37">
        <v>675</v>
      </c>
      <c r="D856" s="18" t="s">
        <v>2010</v>
      </c>
      <c r="E856" s="33" t="s">
        <v>2011</v>
      </c>
      <c r="F856" s="84" t="s">
        <v>2012</v>
      </c>
      <c r="G856" s="43" t="s">
        <v>43</v>
      </c>
      <c r="H856" s="28" t="s">
        <v>6</v>
      </c>
      <c r="I856" s="28"/>
      <c r="J856" s="33" t="s">
        <v>121</v>
      </c>
    </row>
    <row r="857" spans="1:10" s="93" customFormat="1" ht="14.1" customHeight="1" x14ac:dyDescent="0.2">
      <c r="A857" s="42">
        <v>857</v>
      </c>
      <c r="B857" s="37">
        <f t="shared" ref="B857:B865" si="64">B856+1</f>
        <v>676</v>
      </c>
      <c r="C857" s="37">
        <v>676</v>
      </c>
      <c r="D857" s="18" t="s">
        <v>2010</v>
      </c>
      <c r="E857" s="97" t="s">
        <v>2013</v>
      </c>
      <c r="F857" s="84" t="s">
        <v>2015</v>
      </c>
      <c r="G857" s="43" t="s">
        <v>43</v>
      </c>
      <c r="H857" s="28" t="s">
        <v>6</v>
      </c>
      <c r="I857" s="28"/>
      <c r="J857" s="33" t="s">
        <v>2016</v>
      </c>
    </row>
    <row r="858" spans="1:10" s="93" customFormat="1" ht="14.1" customHeight="1" x14ac:dyDescent="0.2">
      <c r="A858" s="42">
        <v>858</v>
      </c>
      <c r="B858" s="37">
        <f t="shared" si="64"/>
        <v>677</v>
      </c>
      <c r="C858" s="37">
        <v>677</v>
      </c>
      <c r="D858" s="18" t="s">
        <v>2010</v>
      </c>
      <c r="E858" s="96" t="s">
        <v>2017</v>
      </c>
      <c r="F858" s="78" t="s">
        <v>2018</v>
      </c>
      <c r="G858" s="43" t="s">
        <v>19</v>
      </c>
      <c r="H858" s="28" t="s">
        <v>6</v>
      </c>
      <c r="I858" s="28"/>
      <c r="J858" s="33" t="s">
        <v>2019</v>
      </c>
    </row>
    <row r="859" spans="1:10" s="93" customFormat="1" ht="14.1" customHeight="1" x14ac:dyDescent="0.2">
      <c r="A859" s="42">
        <v>859</v>
      </c>
      <c r="B859" s="37">
        <f t="shared" si="64"/>
        <v>678</v>
      </c>
      <c r="C859" s="37">
        <v>678</v>
      </c>
      <c r="D859" s="18" t="s">
        <v>2010</v>
      </c>
      <c r="E859" s="33" t="s">
        <v>2020</v>
      </c>
      <c r="F859" s="84" t="s">
        <v>2021</v>
      </c>
      <c r="G859" s="43" t="s">
        <v>43</v>
      </c>
      <c r="H859" s="28" t="s">
        <v>6</v>
      </c>
      <c r="I859" s="28"/>
      <c r="J859" s="33" t="s">
        <v>121</v>
      </c>
    </row>
    <row r="860" spans="1:10" s="93" customFormat="1" ht="14.1" customHeight="1" x14ac:dyDescent="0.2">
      <c r="A860" s="42">
        <v>860</v>
      </c>
      <c r="B860" s="37">
        <f t="shared" si="64"/>
        <v>679</v>
      </c>
      <c r="C860" s="37">
        <v>679</v>
      </c>
      <c r="D860" s="18" t="s">
        <v>2010</v>
      </c>
      <c r="E860" s="33" t="s">
        <v>2022</v>
      </c>
      <c r="F860" s="84" t="s">
        <v>2023</v>
      </c>
      <c r="G860" s="43" t="s">
        <v>43</v>
      </c>
      <c r="H860" s="28" t="s">
        <v>6</v>
      </c>
      <c r="I860" s="28"/>
      <c r="J860" s="33" t="s">
        <v>2024</v>
      </c>
    </row>
    <row r="861" spans="1:10" s="93" customFormat="1" ht="14.1" customHeight="1" x14ac:dyDescent="0.2">
      <c r="A861" s="42">
        <v>861</v>
      </c>
      <c r="B861" s="37">
        <f t="shared" si="64"/>
        <v>680</v>
      </c>
      <c r="C861" s="37">
        <v>680</v>
      </c>
      <c r="D861" s="18" t="s">
        <v>2010</v>
      </c>
      <c r="E861" s="109" t="s">
        <v>2025</v>
      </c>
      <c r="F861" s="116" t="s">
        <v>2026</v>
      </c>
      <c r="G861" s="43" t="s">
        <v>19</v>
      </c>
      <c r="H861" s="28"/>
      <c r="I861" s="28"/>
      <c r="J861" s="33" t="s">
        <v>2027</v>
      </c>
    </row>
    <row r="862" spans="1:10" s="93" customFormat="1" ht="14.1" customHeight="1" x14ac:dyDescent="0.2">
      <c r="A862" s="42">
        <v>862</v>
      </c>
      <c r="B862" s="37">
        <f t="shared" si="64"/>
        <v>681</v>
      </c>
      <c r="C862" s="37">
        <v>681</v>
      </c>
      <c r="D862" s="18" t="s">
        <v>2010</v>
      </c>
      <c r="E862" s="33" t="s">
        <v>2028</v>
      </c>
      <c r="F862" s="84" t="s">
        <v>2029</v>
      </c>
      <c r="G862" s="43" t="s">
        <v>16</v>
      </c>
      <c r="H862" s="28" t="s">
        <v>6</v>
      </c>
      <c r="I862" s="28"/>
      <c r="J862" s="33" t="s">
        <v>2030</v>
      </c>
    </row>
    <row r="863" spans="1:10" s="93" customFormat="1" ht="14.1" customHeight="1" x14ac:dyDescent="0.2">
      <c r="A863" s="42">
        <v>863</v>
      </c>
      <c r="B863" s="37">
        <f t="shared" si="64"/>
        <v>682</v>
      </c>
      <c r="C863" s="37">
        <v>682</v>
      </c>
      <c r="D863" s="18" t="s">
        <v>2010</v>
      </c>
      <c r="E863" s="33" t="s">
        <v>2031</v>
      </c>
      <c r="F863" s="84" t="s">
        <v>2033</v>
      </c>
      <c r="G863" s="43" t="s">
        <v>43</v>
      </c>
      <c r="H863" s="28" t="s">
        <v>6</v>
      </c>
      <c r="I863" s="28"/>
      <c r="J863" s="33" t="s">
        <v>121</v>
      </c>
    </row>
    <row r="864" spans="1:10" s="93" customFormat="1" ht="14.1" customHeight="1" x14ac:dyDescent="0.2">
      <c r="A864" s="42">
        <v>864</v>
      </c>
      <c r="B864" s="37">
        <f t="shared" si="64"/>
        <v>683</v>
      </c>
      <c r="C864" s="37">
        <v>683</v>
      </c>
      <c r="D864" s="18" t="s">
        <v>2010</v>
      </c>
      <c r="E864" s="33" t="s">
        <v>2034</v>
      </c>
      <c r="F864" s="84" t="s">
        <v>2035</v>
      </c>
      <c r="G864" s="43" t="s">
        <v>43</v>
      </c>
      <c r="H864" s="28" t="s">
        <v>6</v>
      </c>
      <c r="I864" s="28"/>
      <c r="J864" s="33" t="s">
        <v>121</v>
      </c>
    </row>
    <row r="865" spans="1:10" s="93" customFormat="1" ht="14.1" customHeight="1" x14ac:dyDescent="0.2">
      <c r="A865" s="42">
        <v>865</v>
      </c>
      <c r="B865" s="37">
        <f t="shared" si="64"/>
        <v>684</v>
      </c>
      <c r="C865" s="37">
        <v>684</v>
      </c>
      <c r="D865" s="18" t="s">
        <v>2010</v>
      </c>
      <c r="E865" s="33" t="s">
        <v>2036</v>
      </c>
      <c r="F865" s="84" t="s">
        <v>2037</v>
      </c>
      <c r="G865" s="43" t="s">
        <v>43</v>
      </c>
      <c r="H865" s="28" t="s">
        <v>6</v>
      </c>
      <c r="I865" s="28"/>
      <c r="J865" s="33" t="s">
        <v>121</v>
      </c>
    </row>
    <row r="866" spans="1:10" s="93" customFormat="1" ht="14.1" customHeight="1" x14ac:dyDescent="0.2">
      <c r="A866" s="42">
        <v>866</v>
      </c>
      <c r="B866" s="37"/>
      <c r="C866" s="37"/>
      <c r="D866" s="18"/>
      <c r="E866" s="33"/>
      <c r="F866" s="84"/>
      <c r="G866" s="99"/>
      <c r="H866" s="28"/>
      <c r="I866" s="28"/>
      <c r="J866" s="33"/>
    </row>
    <row r="867" spans="1:10" s="69" customFormat="1" ht="14.1" customHeight="1" x14ac:dyDescent="0.2">
      <c r="A867" s="42">
        <v>867</v>
      </c>
      <c r="B867" s="22"/>
      <c r="C867" s="22"/>
      <c r="D867" s="18"/>
      <c r="E867" s="66" t="s">
        <v>2038</v>
      </c>
      <c r="F867" s="66" t="s">
        <v>2039</v>
      </c>
      <c r="G867" s="106"/>
      <c r="H867" s="30"/>
      <c r="I867" s="30"/>
      <c r="J867" s="107"/>
    </row>
    <row r="868" spans="1:10" s="93" customFormat="1" ht="14.1" customHeight="1" x14ac:dyDescent="0.2">
      <c r="A868" s="42">
        <v>868</v>
      </c>
      <c r="B868" s="37">
        <f>B865+1</f>
        <v>685</v>
      </c>
      <c r="C868" s="37">
        <v>685</v>
      </c>
      <c r="D868" s="25" t="s">
        <v>2039</v>
      </c>
      <c r="E868" s="97" t="s">
        <v>2040</v>
      </c>
      <c r="F868" s="84" t="s">
        <v>2041</v>
      </c>
      <c r="G868" s="43" t="s">
        <v>19</v>
      </c>
      <c r="H868" s="28" t="s">
        <v>6</v>
      </c>
      <c r="I868" s="28"/>
      <c r="J868" s="33" t="s">
        <v>121</v>
      </c>
    </row>
    <row r="869" spans="1:10" s="93" customFormat="1" ht="14.1" customHeight="1" x14ac:dyDescent="0.2">
      <c r="A869" s="42">
        <v>869</v>
      </c>
      <c r="B869" s="37">
        <f t="shared" ref="B869:B874" si="65">B868+1</f>
        <v>686</v>
      </c>
      <c r="C869" s="37">
        <v>686</v>
      </c>
      <c r="D869" s="25" t="s">
        <v>2039</v>
      </c>
      <c r="E869" s="96" t="s">
        <v>2042</v>
      </c>
      <c r="F869" s="78" t="s">
        <v>2043</v>
      </c>
      <c r="G869" s="43" t="s">
        <v>19</v>
      </c>
      <c r="H869" s="28" t="s">
        <v>6</v>
      </c>
      <c r="I869" s="28"/>
      <c r="J869" s="33" t="s">
        <v>2044</v>
      </c>
    </row>
    <row r="870" spans="1:10" s="93" customFormat="1" ht="14.1" customHeight="1" x14ac:dyDescent="0.2">
      <c r="A870" s="42">
        <v>870</v>
      </c>
      <c r="B870" s="37">
        <f t="shared" si="65"/>
        <v>687</v>
      </c>
      <c r="C870" s="37">
        <v>687</v>
      </c>
      <c r="D870" s="25" t="s">
        <v>2039</v>
      </c>
      <c r="E870" s="108" t="s">
        <v>2045</v>
      </c>
      <c r="F870" s="84" t="s">
        <v>2046</v>
      </c>
      <c r="G870" s="99" t="s">
        <v>48</v>
      </c>
      <c r="H870" s="28" t="s">
        <v>6</v>
      </c>
      <c r="I870" s="28"/>
      <c r="J870" s="33" t="s">
        <v>121</v>
      </c>
    </row>
    <row r="871" spans="1:10" ht="14.1" customHeight="1" x14ac:dyDescent="0.2">
      <c r="A871" s="42">
        <v>871</v>
      </c>
      <c r="B871" s="37">
        <f t="shared" si="65"/>
        <v>688</v>
      </c>
      <c r="C871" s="37">
        <v>688</v>
      </c>
      <c r="D871" s="25" t="s">
        <v>2039</v>
      </c>
      <c r="E871" s="83" t="s">
        <v>2047</v>
      </c>
      <c r="F871" s="76" t="s">
        <v>2048</v>
      </c>
      <c r="G871" s="44" t="s">
        <v>19</v>
      </c>
      <c r="J871" s="25" t="s">
        <v>2049</v>
      </c>
    </row>
    <row r="872" spans="1:10" s="93" customFormat="1" ht="14.1" customHeight="1" x14ac:dyDescent="0.2">
      <c r="A872" s="42">
        <v>872</v>
      </c>
      <c r="B872" s="37">
        <f t="shared" si="65"/>
        <v>689</v>
      </c>
      <c r="C872" s="37">
        <v>689</v>
      </c>
      <c r="D872" s="25" t="s">
        <v>2039</v>
      </c>
      <c r="E872" s="33" t="s">
        <v>2050</v>
      </c>
      <c r="F872" s="84" t="s">
        <v>2051</v>
      </c>
      <c r="G872" s="43" t="s">
        <v>16</v>
      </c>
      <c r="H872" s="28" t="s">
        <v>6</v>
      </c>
      <c r="I872" s="28"/>
      <c r="J872" s="33" t="s">
        <v>121</v>
      </c>
    </row>
    <row r="873" spans="1:10" s="93" customFormat="1" ht="14.1" customHeight="1" x14ac:dyDescent="0.2">
      <c r="A873" s="42">
        <v>873</v>
      </c>
      <c r="B873" s="37">
        <f t="shared" si="65"/>
        <v>690</v>
      </c>
      <c r="C873" s="37">
        <v>690</v>
      </c>
      <c r="D873" s="25" t="s">
        <v>2039</v>
      </c>
      <c r="E873" s="97" t="s">
        <v>2052</v>
      </c>
      <c r="F873" s="84" t="s">
        <v>2053</v>
      </c>
      <c r="G873" s="43" t="s">
        <v>16</v>
      </c>
      <c r="H873" s="28" t="s">
        <v>6</v>
      </c>
      <c r="I873" s="28"/>
      <c r="J873" s="33" t="s">
        <v>2054</v>
      </c>
    </row>
    <row r="874" spans="1:10" s="93" customFormat="1" ht="14.1" customHeight="1" x14ac:dyDescent="0.2">
      <c r="A874" s="42">
        <v>874</v>
      </c>
      <c r="B874" s="37">
        <f t="shared" si="65"/>
        <v>691</v>
      </c>
      <c r="C874" s="37">
        <v>691</v>
      </c>
      <c r="D874" s="25" t="s">
        <v>2039</v>
      </c>
      <c r="E874" s="97" t="s">
        <v>2055</v>
      </c>
      <c r="F874" s="84" t="s">
        <v>2056</v>
      </c>
      <c r="G874" s="43" t="s">
        <v>19</v>
      </c>
      <c r="H874" s="28" t="s">
        <v>6</v>
      </c>
      <c r="I874" s="28"/>
      <c r="J874" s="33" t="s">
        <v>2057</v>
      </c>
    </row>
    <row r="875" spans="1:10" s="93" customFormat="1" ht="14.1" customHeight="1" x14ac:dyDescent="0.2">
      <c r="A875" s="42">
        <v>875</v>
      </c>
      <c r="B875" s="37"/>
      <c r="C875" s="37"/>
      <c r="D875" s="18"/>
      <c r="E875" s="33"/>
      <c r="F875" s="84"/>
      <c r="G875" s="99"/>
      <c r="H875" s="28"/>
      <c r="I875" s="28"/>
      <c r="J875" s="33"/>
    </row>
    <row r="876" spans="1:10" s="69" customFormat="1" ht="14.1" customHeight="1" x14ac:dyDescent="0.2">
      <c r="A876" s="42">
        <v>876</v>
      </c>
      <c r="B876" s="22"/>
      <c r="C876" s="22"/>
      <c r="D876" s="18"/>
      <c r="E876" s="66" t="s">
        <v>2058</v>
      </c>
      <c r="F876" s="92" t="s">
        <v>2059</v>
      </c>
      <c r="G876" s="106"/>
      <c r="H876" s="30"/>
      <c r="I876" s="30"/>
      <c r="J876" s="107"/>
    </row>
    <row r="877" spans="1:10" s="93" customFormat="1" ht="14.1" customHeight="1" x14ac:dyDescent="0.2">
      <c r="A877" s="42">
        <v>877</v>
      </c>
      <c r="B877" s="37">
        <f>B874+1</f>
        <v>692</v>
      </c>
      <c r="C877" s="37">
        <v>692</v>
      </c>
      <c r="D877" s="33" t="s">
        <v>2059</v>
      </c>
      <c r="E877" s="97" t="s">
        <v>2060</v>
      </c>
      <c r="F877" s="84" t="s">
        <v>2061</v>
      </c>
      <c r="G877" s="43" t="s">
        <v>19</v>
      </c>
      <c r="H877" s="28" t="s">
        <v>168</v>
      </c>
      <c r="I877" s="28"/>
      <c r="J877" s="33" t="s">
        <v>121</v>
      </c>
    </row>
    <row r="878" spans="1:10" s="93" customFormat="1" ht="14.1" customHeight="1" x14ac:dyDescent="0.2">
      <c r="A878" s="42">
        <v>878</v>
      </c>
      <c r="B878" s="37">
        <f t="shared" ref="B878:B880" si="66">B877+1</f>
        <v>693</v>
      </c>
      <c r="C878" s="37">
        <v>693</v>
      </c>
      <c r="D878" s="33" t="s">
        <v>2059</v>
      </c>
      <c r="E878" s="97" t="s">
        <v>2062</v>
      </c>
      <c r="F878" s="84" t="s">
        <v>2063</v>
      </c>
      <c r="G878" s="43" t="s">
        <v>19</v>
      </c>
      <c r="H878" s="28" t="s">
        <v>69</v>
      </c>
      <c r="I878" s="28"/>
      <c r="J878" s="33" t="s">
        <v>121</v>
      </c>
    </row>
    <row r="879" spans="1:10" s="93" customFormat="1" ht="14.1" customHeight="1" x14ac:dyDescent="0.2">
      <c r="A879" s="42">
        <v>879</v>
      </c>
      <c r="B879" s="37">
        <f t="shared" si="66"/>
        <v>694</v>
      </c>
      <c r="C879" s="37">
        <v>694</v>
      </c>
      <c r="D879" s="33" t="s">
        <v>2059</v>
      </c>
      <c r="E879" s="96" t="s">
        <v>2064</v>
      </c>
      <c r="F879" s="78" t="s">
        <v>2065</v>
      </c>
      <c r="G879" s="43" t="s">
        <v>19</v>
      </c>
      <c r="H879" s="28" t="s">
        <v>121</v>
      </c>
      <c r="I879" s="28"/>
      <c r="J879" s="33" t="s">
        <v>2066</v>
      </c>
    </row>
    <row r="880" spans="1:10" s="93" customFormat="1" ht="14.1" customHeight="1" x14ac:dyDescent="0.2">
      <c r="A880" s="42">
        <v>880</v>
      </c>
      <c r="B880" s="37">
        <f t="shared" si="66"/>
        <v>695</v>
      </c>
      <c r="C880" s="37">
        <v>695</v>
      </c>
      <c r="D880" s="33" t="s">
        <v>2059</v>
      </c>
      <c r="E880" s="33" t="s">
        <v>2067</v>
      </c>
      <c r="F880" s="84" t="s">
        <v>2068</v>
      </c>
      <c r="G880" s="43" t="s">
        <v>43</v>
      </c>
      <c r="H880" s="28" t="s">
        <v>50</v>
      </c>
      <c r="I880" s="28" t="s">
        <v>50</v>
      </c>
      <c r="J880" s="33" t="s">
        <v>121</v>
      </c>
    </row>
    <row r="881" spans="1:10" ht="14.1" customHeight="1" x14ac:dyDescent="0.2">
      <c r="A881" s="42">
        <v>881</v>
      </c>
      <c r="C881" s="157"/>
      <c r="D881" s="158"/>
      <c r="E881" s="159"/>
      <c r="F881" s="160"/>
      <c r="G881" s="161"/>
      <c r="H881" s="162"/>
      <c r="I881" s="162"/>
      <c r="J881" s="159"/>
    </row>
    <row r="882" spans="1:10" ht="14.1" customHeight="1" x14ac:dyDescent="0.2">
      <c r="A882" s="42">
        <v>882</v>
      </c>
      <c r="B882" s="40"/>
      <c r="C882" s="40"/>
      <c r="G882" s="136"/>
      <c r="H882" s="136"/>
      <c r="I882" s="136"/>
      <c r="J882" s="27"/>
    </row>
    <row r="883" spans="1:10" ht="14.1" customHeight="1" x14ac:dyDescent="0.2">
      <c r="A883" s="42">
        <v>883</v>
      </c>
      <c r="B883" s="40"/>
      <c r="C883" s="40"/>
      <c r="E883" s="152" t="s">
        <v>2538</v>
      </c>
      <c r="F883" s="153"/>
      <c r="G883" s="154"/>
      <c r="J883" s="156" t="s">
        <v>2535</v>
      </c>
    </row>
    <row r="884" spans="1:10" ht="14.1" customHeight="1" x14ac:dyDescent="0.2">
      <c r="A884" s="42">
        <v>884</v>
      </c>
      <c r="B884" s="40"/>
      <c r="C884" s="40"/>
      <c r="E884" s="25" t="s">
        <v>2483</v>
      </c>
      <c r="F884" s="137">
        <f>COUNTA(G8:G880)</f>
        <v>695</v>
      </c>
      <c r="G884" s="26"/>
      <c r="J884" s="25" t="s">
        <v>2550</v>
      </c>
    </row>
    <row r="885" spans="1:10" ht="14.1" customHeight="1" x14ac:dyDescent="0.2">
      <c r="A885" s="42">
        <v>885</v>
      </c>
      <c r="B885" s="40"/>
      <c r="C885" s="40"/>
      <c r="E885" s="25" t="s">
        <v>2484</v>
      </c>
      <c r="F885" s="138">
        <f>COUNTIF(G8:G880,"I")</f>
        <v>7</v>
      </c>
      <c r="G885" s="26"/>
      <c r="J885" s="25" t="s">
        <v>2537</v>
      </c>
    </row>
    <row r="886" spans="1:10" ht="14.1" customHeight="1" x14ac:dyDescent="0.2">
      <c r="A886" s="42">
        <v>886</v>
      </c>
      <c r="B886" s="40"/>
      <c r="C886" s="40"/>
      <c r="E886" s="25" t="s">
        <v>2485</v>
      </c>
      <c r="F886" s="59">
        <f>COUNTIF(G8:G880,"E")</f>
        <v>241</v>
      </c>
      <c r="G886" s="26"/>
      <c r="J886" s="25" t="s">
        <v>2536</v>
      </c>
    </row>
    <row r="887" spans="1:10" ht="14.1" customHeight="1" x14ac:dyDescent="0.2">
      <c r="A887" s="42">
        <v>887</v>
      </c>
      <c r="B887" s="40"/>
      <c r="C887" s="40"/>
      <c r="E887" s="27"/>
      <c r="F887" s="44"/>
      <c r="G887" s="26"/>
      <c r="J887" s="25" t="s">
        <v>2551</v>
      </c>
    </row>
    <row r="888" spans="1:10" ht="14.1" customHeight="1" x14ac:dyDescent="0.2">
      <c r="A888" s="42">
        <v>888</v>
      </c>
      <c r="B888" s="40"/>
      <c r="C888" s="40"/>
      <c r="E888" s="152" t="s">
        <v>2471</v>
      </c>
      <c r="F888" s="155" t="s">
        <v>5</v>
      </c>
      <c r="G888" s="155" t="s">
        <v>2472</v>
      </c>
      <c r="J888" s="66" t="s">
        <v>2069</v>
      </c>
    </row>
    <row r="889" spans="1:10" ht="14.1" customHeight="1" x14ac:dyDescent="0.2">
      <c r="A889" s="42">
        <v>889</v>
      </c>
      <c r="B889" s="40"/>
      <c r="C889" s="40"/>
      <c r="E889" s="25" t="s">
        <v>2488</v>
      </c>
      <c r="F889" s="25"/>
      <c r="G889" s="25"/>
      <c r="J889" s="25" t="s">
        <v>2070</v>
      </c>
    </row>
    <row r="890" spans="1:10" ht="14.1" customHeight="1" x14ac:dyDescent="0.2">
      <c r="A890" s="42">
        <v>890</v>
      </c>
      <c r="B890" s="40"/>
      <c r="C890" s="40"/>
      <c r="D890" s="25"/>
      <c r="E890" s="25" t="s">
        <v>2476</v>
      </c>
      <c r="F890" s="59">
        <f>COUNTIF(H:H,"CR")</f>
        <v>16</v>
      </c>
      <c r="G890" s="59">
        <f>COUNTIF(I:I,"CR")</f>
        <v>31</v>
      </c>
      <c r="J890" s="25" t="s">
        <v>2071</v>
      </c>
    </row>
    <row r="891" spans="1:10" ht="14.1" customHeight="1" x14ac:dyDescent="0.2">
      <c r="A891" s="42">
        <v>891</v>
      </c>
      <c r="B891" s="40"/>
      <c r="C891" s="40"/>
      <c r="E891" s="25" t="s">
        <v>2475</v>
      </c>
      <c r="F891" s="59">
        <f>COUNTIF(H:H,"EN")</f>
        <v>25</v>
      </c>
      <c r="G891" s="59">
        <f>COUNTIF(I:I,"EN")</f>
        <v>42</v>
      </c>
      <c r="J891" s="25" t="s">
        <v>2072</v>
      </c>
    </row>
    <row r="892" spans="1:10" ht="14.1" customHeight="1" x14ac:dyDescent="0.2">
      <c r="A892" s="42">
        <v>892</v>
      </c>
      <c r="B892" s="40"/>
      <c r="C892" s="40"/>
      <c r="E892" s="25" t="s">
        <v>2474</v>
      </c>
      <c r="F892" s="59">
        <f>COUNTIF(H:H,"VU")</f>
        <v>54</v>
      </c>
      <c r="G892" s="59">
        <f>COUNTIF(I:I,"VU")</f>
        <v>78</v>
      </c>
      <c r="J892" s="25" t="s">
        <v>2073</v>
      </c>
    </row>
    <row r="893" spans="1:10" ht="14.1" customHeight="1" x14ac:dyDescent="0.2">
      <c r="A893" s="42">
        <v>893</v>
      </c>
      <c r="B893" s="40"/>
      <c r="C893" s="40"/>
      <c r="E893" s="25" t="s">
        <v>2486</v>
      </c>
      <c r="F893" s="59">
        <f>COUNTIF(H:H,"NT")</f>
        <v>81</v>
      </c>
      <c r="G893" s="59">
        <f>COUNTIF(I:I,"OTS")</f>
        <v>33</v>
      </c>
      <c r="J893" s="25" t="s">
        <v>2074</v>
      </c>
    </row>
    <row r="894" spans="1:10" ht="14.1" customHeight="1" x14ac:dyDescent="0.2">
      <c r="A894" s="42">
        <v>894</v>
      </c>
      <c r="B894" s="40"/>
      <c r="C894" s="40"/>
      <c r="E894" s="25" t="s">
        <v>2473</v>
      </c>
      <c r="F894" s="59">
        <f>COUNTIF(H:H,"DD")</f>
        <v>5</v>
      </c>
      <c r="G894" s="59"/>
      <c r="J894" s="25" t="s">
        <v>6</v>
      </c>
    </row>
    <row r="895" spans="1:10" ht="14.1" customHeight="1" x14ac:dyDescent="0.2">
      <c r="A895" s="42">
        <v>895</v>
      </c>
      <c r="B895" s="40"/>
      <c r="C895" s="40"/>
      <c r="E895" s="25" t="s">
        <v>2487</v>
      </c>
      <c r="F895" s="59">
        <f>COUNTIF(H:H,"NE")</f>
        <v>16</v>
      </c>
      <c r="G895" s="59"/>
      <c r="J895" s="167" t="s">
        <v>2075</v>
      </c>
    </row>
    <row r="896" spans="1:10" ht="14.1" customHeight="1" x14ac:dyDescent="0.2">
      <c r="A896" s="42">
        <v>896</v>
      </c>
      <c r="B896" s="40"/>
      <c r="C896" s="40"/>
      <c r="J896" s="25" t="s">
        <v>2076</v>
      </c>
    </row>
    <row r="897" spans="1:10" ht="14.1" customHeight="1" x14ac:dyDescent="0.2">
      <c r="B897" s="40"/>
      <c r="C897" s="40"/>
      <c r="J897" s="25" t="s">
        <v>2077</v>
      </c>
    </row>
    <row r="898" spans="1:10" ht="14.1" customHeight="1" x14ac:dyDescent="0.2">
      <c r="A898" s="42">
        <v>896</v>
      </c>
      <c r="B898" s="40"/>
      <c r="C898" s="40"/>
      <c r="J898" s="25" t="s">
        <v>2078</v>
      </c>
    </row>
    <row r="899" spans="1:10" ht="14.1" customHeight="1" x14ac:dyDescent="0.2">
      <c r="A899" s="42">
        <v>897</v>
      </c>
      <c r="B899" s="40"/>
      <c r="C899" s="40"/>
      <c r="E899" s="144" t="s">
        <v>2080</v>
      </c>
      <c r="F899" s="145"/>
      <c r="J899" s="25" t="s">
        <v>2079</v>
      </c>
    </row>
    <row r="900" spans="1:10" ht="14.1" customHeight="1" x14ac:dyDescent="0.2">
      <c r="A900" s="42">
        <v>898</v>
      </c>
      <c r="B900" s="40"/>
      <c r="C900" s="40"/>
      <c r="E900" s="146" t="s">
        <v>2082</v>
      </c>
      <c r="F900" s="147"/>
      <c r="J900" s="25" t="s">
        <v>2081</v>
      </c>
    </row>
    <row r="901" spans="1:10" ht="14.1" customHeight="1" x14ac:dyDescent="0.2">
      <c r="A901" s="42">
        <v>899</v>
      </c>
      <c r="B901" s="40"/>
      <c r="C901" s="40"/>
      <c r="E901" s="146"/>
      <c r="F901" s="147"/>
      <c r="J901" s="25" t="s">
        <v>2083</v>
      </c>
    </row>
    <row r="902" spans="1:10" ht="14.1" customHeight="1" x14ac:dyDescent="0.2">
      <c r="A902" s="42">
        <v>900</v>
      </c>
      <c r="B902" s="40"/>
      <c r="C902" s="40"/>
      <c r="E902" s="146" t="s">
        <v>2084</v>
      </c>
      <c r="F902" s="147"/>
      <c r="H902" s="38"/>
      <c r="I902" s="38"/>
      <c r="J902" s="25" t="s">
        <v>2528</v>
      </c>
    </row>
    <row r="903" spans="1:10" ht="14.1" customHeight="1" x14ac:dyDescent="0.2">
      <c r="A903" s="42">
        <v>901</v>
      </c>
      <c r="B903" s="40"/>
      <c r="C903" s="40"/>
      <c r="E903" s="146" t="s">
        <v>2086</v>
      </c>
      <c r="F903" s="148"/>
      <c r="H903" s="38"/>
      <c r="I903" s="38"/>
      <c r="J903" s="25" t="s">
        <v>2085</v>
      </c>
    </row>
    <row r="904" spans="1:10" ht="14.1" customHeight="1" x14ac:dyDescent="0.2">
      <c r="A904" s="42">
        <v>902</v>
      </c>
      <c r="B904" s="40"/>
      <c r="C904" s="40"/>
      <c r="E904" s="146"/>
      <c r="F904" s="148"/>
      <c r="H904" s="38"/>
      <c r="I904" s="38"/>
    </row>
    <row r="905" spans="1:10" ht="14.1" customHeight="1" x14ac:dyDescent="0.2">
      <c r="A905" s="42">
        <v>903</v>
      </c>
      <c r="B905" s="40"/>
      <c r="C905" s="40"/>
      <c r="D905" s="58"/>
      <c r="E905" s="146" t="s">
        <v>2088</v>
      </c>
      <c r="F905" s="148"/>
      <c r="G905" s="139"/>
      <c r="H905" s="38"/>
      <c r="I905" s="38"/>
      <c r="J905" s="156" t="s">
        <v>2087</v>
      </c>
    </row>
    <row r="906" spans="1:10" ht="14.1" customHeight="1" x14ac:dyDescent="0.2">
      <c r="A906" s="42">
        <v>904</v>
      </c>
      <c r="B906" s="40"/>
      <c r="C906" s="40"/>
      <c r="D906" s="58"/>
      <c r="E906" s="146" t="s">
        <v>2090</v>
      </c>
      <c r="F906" s="149"/>
      <c r="G906" s="139"/>
      <c r="H906" s="38"/>
      <c r="I906" s="38"/>
      <c r="J906" s="25" t="s">
        <v>2089</v>
      </c>
    </row>
    <row r="907" spans="1:10" ht="14.1" customHeight="1" x14ac:dyDescent="0.2">
      <c r="B907" s="40"/>
      <c r="C907" s="40"/>
      <c r="D907" s="58"/>
      <c r="E907" s="146" t="s">
        <v>2092</v>
      </c>
      <c r="F907" s="149"/>
      <c r="G907" s="139"/>
      <c r="H907" s="38"/>
      <c r="I907" s="38"/>
      <c r="J907" s="25" t="s">
        <v>2091</v>
      </c>
    </row>
    <row r="908" spans="1:10" ht="14.1" customHeight="1" x14ac:dyDescent="0.2">
      <c r="A908" s="42">
        <v>905</v>
      </c>
      <c r="B908" s="40"/>
      <c r="C908" s="40"/>
      <c r="D908" s="58"/>
      <c r="E908" s="146"/>
      <c r="F908" s="149"/>
      <c r="G908" s="139"/>
      <c r="H908" s="38"/>
      <c r="I908" s="38"/>
      <c r="J908" s="25" t="s">
        <v>2093</v>
      </c>
    </row>
    <row r="909" spans="1:10" ht="14.1" customHeight="1" x14ac:dyDescent="0.2">
      <c r="A909" s="42">
        <v>906</v>
      </c>
      <c r="B909" s="40"/>
      <c r="C909" s="40"/>
      <c r="D909" s="58"/>
      <c r="E909" s="146" t="s">
        <v>2150</v>
      </c>
      <c r="F909" s="149"/>
      <c r="G909" s="139"/>
      <c r="H909" s="38"/>
      <c r="I909" s="38"/>
      <c r="J909" s="25" t="s">
        <v>2094</v>
      </c>
    </row>
    <row r="910" spans="1:10" ht="14.1" customHeight="1" x14ac:dyDescent="0.2">
      <c r="A910" s="42">
        <v>907</v>
      </c>
      <c r="B910" s="40"/>
      <c r="C910" s="40"/>
      <c r="D910" s="58"/>
      <c r="E910" s="150" t="s">
        <v>2151</v>
      </c>
      <c r="F910" s="151"/>
      <c r="G910" s="139"/>
      <c r="H910" s="38"/>
      <c r="I910" s="38"/>
      <c r="J910" s="25" t="s">
        <v>2095</v>
      </c>
    </row>
    <row r="911" spans="1:10" ht="14.1" customHeight="1" x14ac:dyDescent="0.2">
      <c r="A911" s="42">
        <v>908</v>
      </c>
      <c r="B911" s="40"/>
      <c r="C911" s="40"/>
      <c r="D911" s="58"/>
      <c r="E911" s="41"/>
      <c r="F911" s="41"/>
      <c r="G911" s="139"/>
      <c r="H911" s="38"/>
      <c r="I911" s="38"/>
      <c r="J911" s="25" t="s">
        <v>2530</v>
      </c>
    </row>
    <row r="912" spans="1:10" ht="14.1" customHeight="1" x14ac:dyDescent="0.2">
      <c r="A912" s="42">
        <v>909</v>
      </c>
      <c r="B912" s="40"/>
      <c r="C912" s="40"/>
      <c r="D912" s="58"/>
      <c r="E912" s="41"/>
      <c r="F912" s="41"/>
      <c r="G912" s="139"/>
      <c r="H912" s="38"/>
      <c r="I912" s="38"/>
      <c r="J912" s="25" t="s">
        <v>2529</v>
      </c>
    </row>
    <row r="913" spans="1:10" ht="14.1" customHeight="1" x14ac:dyDescent="0.2">
      <c r="A913" s="42">
        <v>910</v>
      </c>
      <c r="B913" s="40"/>
      <c r="C913" s="40"/>
      <c r="D913" s="58"/>
      <c r="E913" s="41"/>
      <c r="F913" s="41"/>
      <c r="G913" s="139"/>
      <c r="H913" s="38"/>
      <c r="I913" s="38"/>
      <c r="J913" s="25" t="s">
        <v>2096</v>
      </c>
    </row>
    <row r="914" spans="1:10" ht="14.1" customHeight="1" x14ac:dyDescent="0.2">
      <c r="A914" s="42">
        <v>911</v>
      </c>
      <c r="B914" s="40"/>
      <c r="C914" s="40"/>
      <c r="D914" s="58"/>
      <c r="E914" s="41"/>
      <c r="F914" s="41"/>
      <c r="G914" s="139"/>
      <c r="H914" s="38"/>
      <c r="I914" s="38"/>
      <c r="J914" s="20"/>
    </row>
    <row r="915" spans="1:10" ht="14.1" customHeight="1" x14ac:dyDescent="0.2">
      <c r="A915" s="42">
        <v>912</v>
      </c>
      <c r="B915" s="40"/>
      <c r="C915" s="40"/>
      <c r="D915" s="58"/>
      <c r="E915" s="41"/>
      <c r="F915" s="41"/>
      <c r="G915" s="139"/>
      <c r="H915" s="38"/>
      <c r="I915" s="38"/>
      <c r="J915" s="168" t="s">
        <v>2097</v>
      </c>
    </row>
    <row r="916" spans="1:10" ht="14.1" customHeight="1" x14ac:dyDescent="0.2">
      <c r="A916" s="42">
        <v>913</v>
      </c>
      <c r="B916" s="40"/>
      <c r="C916" s="40"/>
      <c r="D916" s="58"/>
      <c r="E916" s="41"/>
      <c r="F916" s="41"/>
      <c r="G916" s="139"/>
      <c r="H916" s="38"/>
      <c r="I916" s="38"/>
      <c r="J916" s="25" t="s">
        <v>2098</v>
      </c>
    </row>
    <row r="917" spans="1:10" ht="14.1" customHeight="1" x14ac:dyDescent="0.2">
      <c r="A917" s="42">
        <v>914</v>
      </c>
      <c r="B917" s="40"/>
      <c r="C917" s="40"/>
      <c r="E917" s="140"/>
      <c r="F917" s="141"/>
      <c r="H917" s="38"/>
      <c r="I917" s="38"/>
      <c r="J917" s="25" t="s">
        <v>2099</v>
      </c>
    </row>
    <row r="918" spans="1:10" ht="14.1" customHeight="1" x14ac:dyDescent="0.2">
      <c r="A918" s="42">
        <v>915</v>
      </c>
      <c r="B918" s="40"/>
      <c r="C918" s="40"/>
      <c r="H918" s="38"/>
      <c r="I918" s="38"/>
      <c r="J918" s="25" t="s">
        <v>2100</v>
      </c>
    </row>
    <row r="919" spans="1:10" ht="14.1" customHeight="1" x14ac:dyDescent="0.2">
      <c r="A919" s="42">
        <v>916</v>
      </c>
      <c r="B919" s="40"/>
      <c r="C919" s="40"/>
      <c r="H919" s="38"/>
      <c r="I919" s="38"/>
      <c r="J919" s="25" t="s">
        <v>2101</v>
      </c>
    </row>
    <row r="920" spans="1:10" ht="14.1" customHeight="1" x14ac:dyDescent="0.2">
      <c r="A920" s="42">
        <v>917</v>
      </c>
      <c r="B920" s="40"/>
      <c r="C920" s="40"/>
      <c r="H920" s="38"/>
      <c r="I920" s="38"/>
      <c r="J920" s="25" t="s">
        <v>2102</v>
      </c>
    </row>
    <row r="921" spans="1:10" ht="14.1" customHeight="1" x14ac:dyDescent="0.2">
      <c r="A921" s="42">
        <v>918</v>
      </c>
      <c r="B921" s="40"/>
      <c r="C921" s="40"/>
      <c r="H921" s="38"/>
      <c r="I921" s="38"/>
      <c r="J921" s="25" t="s">
        <v>2103</v>
      </c>
    </row>
    <row r="922" spans="1:10" ht="14.1" customHeight="1" x14ac:dyDescent="0.2">
      <c r="A922" s="42">
        <v>919</v>
      </c>
      <c r="B922" s="40"/>
      <c r="C922" s="40"/>
      <c r="E922" s="18"/>
      <c r="H922" s="38"/>
      <c r="I922" s="38"/>
      <c r="J922" s="25" t="s">
        <v>2104</v>
      </c>
    </row>
    <row r="923" spans="1:10" ht="14.1" customHeight="1" x14ac:dyDescent="0.2">
      <c r="A923" s="42">
        <v>920</v>
      </c>
      <c r="B923" s="40"/>
      <c r="C923" s="40"/>
      <c r="H923" s="38"/>
      <c r="I923" s="38"/>
      <c r="J923" s="25" t="s">
        <v>2105</v>
      </c>
    </row>
    <row r="924" spans="1:10" ht="14.1" customHeight="1" x14ac:dyDescent="0.2">
      <c r="A924" s="42">
        <v>921</v>
      </c>
      <c r="B924" s="40"/>
      <c r="C924" s="40"/>
      <c r="H924" s="38"/>
      <c r="I924" s="38"/>
      <c r="J924" s="25" t="s">
        <v>2106</v>
      </c>
    </row>
    <row r="925" spans="1:10" ht="14.1" customHeight="1" x14ac:dyDescent="0.2">
      <c r="A925" s="42">
        <v>922</v>
      </c>
      <c r="B925" s="40"/>
      <c r="C925" s="40"/>
      <c r="H925" s="38"/>
      <c r="I925" s="38"/>
      <c r="J925" s="25" t="s">
        <v>2107</v>
      </c>
    </row>
    <row r="926" spans="1:10" ht="14.1" customHeight="1" x14ac:dyDescent="0.2">
      <c r="A926" s="42">
        <v>923</v>
      </c>
      <c r="B926" s="40"/>
      <c r="C926" s="40"/>
      <c r="H926" s="38"/>
      <c r="I926" s="38"/>
      <c r="J926" s="25" t="s">
        <v>2108</v>
      </c>
    </row>
    <row r="927" spans="1:10" ht="14.1" customHeight="1" x14ac:dyDescent="0.2">
      <c r="A927" s="42">
        <v>924</v>
      </c>
      <c r="B927" s="40"/>
      <c r="C927" s="40"/>
      <c r="H927" s="38"/>
      <c r="I927" s="38"/>
      <c r="J927" s="52" t="s">
        <v>2555</v>
      </c>
    </row>
    <row r="928" spans="1:10" ht="14.1" customHeight="1" x14ac:dyDescent="0.2">
      <c r="A928" s="42">
        <v>925</v>
      </c>
      <c r="B928" s="40"/>
      <c r="C928" s="40"/>
      <c r="E928" s="18"/>
      <c r="H928" s="38"/>
      <c r="I928" s="38"/>
      <c r="J928" s="25" t="s">
        <v>2109</v>
      </c>
    </row>
    <row r="929" spans="1:10" ht="14.1" customHeight="1" x14ac:dyDescent="0.2">
      <c r="A929" s="42">
        <v>926</v>
      </c>
      <c r="B929" s="40"/>
      <c r="C929" s="40"/>
      <c r="E929" s="18"/>
      <c r="H929" s="38"/>
      <c r="I929" s="38"/>
      <c r="J929" s="25" t="s">
        <v>2110</v>
      </c>
    </row>
    <row r="930" spans="1:10" ht="14.1" customHeight="1" x14ac:dyDescent="0.2">
      <c r="A930" s="42">
        <v>927</v>
      </c>
      <c r="B930" s="40"/>
      <c r="C930" s="40"/>
      <c r="H930" s="38"/>
      <c r="I930" s="38"/>
      <c r="J930" s="25" t="s">
        <v>2554</v>
      </c>
    </row>
    <row r="931" spans="1:10" ht="14.1" customHeight="1" x14ac:dyDescent="0.2">
      <c r="A931" s="42">
        <v>928</v>
      </c>
      <c r="B931" s="40"/>
      <c r="C931" s="40"/>
      <c r="E931" s="18"/>
      <c r="H931" s="38"/>
      <c r="I931" s="38"/>
      <c r="J931" s="25" t="s">
        <v>2111</v>
      </c>
    </row>
    <row r="932" spans="1:10" ht="14.1" customHeight="1" x14ac:dyDescent="0.2">
      <c r="A932" s="42">
        <v>929</v>
      </c>
      <c r="B932" s="40"/>
      <c r="C932" s="40"/>
      <c r="E932" s="142"/>
      <c r="H932" s="38"/>
      <c r="I932" s="38"/>
      <c r="J932" s="25" t="s">
        <v>2112</v>
      </c>
    </row>
    <row r="933" spans="1:10" ht="14.1" customHeight="1" x14ac:dyDescent="0.2">
      <c r="A933" s="42">
        <v>930</v>
      </c>
      <c r="B933" s="40"/>
      <c r="C933" s="40"/>
      <c r="E933" s="142"/>
      <c r="H933" s="38"/>
      <c r="I933" s="38"/>
      <c r="J933" s="25" t="s">
        <v>2113</v>
      </c>
    </row>
    <row r="934" spans="1:10" ht="14.1" customHeight="1" x14ac:dyDescent="0.2">
      <c r="A934" s="42">
        <v>931</v>
      </c>
      <c r="B934" s="40"/>
      <c r="C934" s="40"/>
      <c r="E934" s="18"/>
      <c r="H934" s="38"/>
      <c r="I934" s="38"/>
      <c r="J934" s="18" t="s">
        <v>2114</v>
      </c>
    </row>
    <row r="935" spans="1:10" ht="14.1" customHeight="1" x14ac:dyDescent="0.2">
      <c r="A935" s="42">
        <v>932</v>
      </c>
      <c r="B935" s="40"/>
      <c r="C935" s="40"/>
      <c r="H935" s="38"/>
      <c r="I935" s="38"/>
      <c r="J935" s="18" t="s">
        <v>2115</v>
      </c>
    </row>
    <row r="936" spans="1:10" ht="14.1" customHeight="1" x14ac:dyDescent="0.2">
      <c r="A936" s="42">
        <v>933</v>
      </c>
      <c r="B936" s="40"/>
      <c r="C936" s="40"/>
      <c r="E936" s="18"/>
      <c r="H936" s="38"/>
      <c r="I936" s="38"/>
      <c r="J936" s="18" t="s">
        <v>2116</v>
      </c>
    </row>
    <row r="937" spans="1:10" ht="14.1" customHeight="1" x14ac:dyDescent="0.2">
      <c r="A937" s="42">
        <v>934</v>
      </c>
      <c r="J937" s="18" t="s">
        <v>2117</v>
      </c>
    </row>
    <row r="938" spans="1:10" ht="14.1" customHeight="1" x14ac:dyDescent="0.2">
      <c r="A938" s="42">
        <v>935</v>
      </c>
      <c r="J938" s="18" t="s">
        <v>2118</v>
      </c>
    </row>
    <row r="939" spans="1:10" ht="14.1" customHeight="1" x14ac:dyDescent="0.2">
      <c r="A939" s="42">
        <v>936</v>
      </c>
      <c r="B939" s="40"/>
      <c r="C939" s="40"/>
      <c r="E939" s="142"/>
      <c r="H939" s="38"/>
      <c r="I939" s="38"/>
      <c r="J939" s="25" t="s">
        <v>2119</v>
      </c>
    </row>
    <row r="940" spans="1:10" ht="14.1" customHeight="1" x14ac:dyDescent="0.2">
      <c r="A940" s="42">
        <v>937</v>
      </c>
      <c r="B940" s="40"/>
      <c r="C940" s="40"/>
      <c r="E940" s="142"/>
      <c r="H940" s="38"/>
      <c r="I940" s="38"/>
      <c r="J940" s="25" t="s">
        <v>2120</v>
      </c>
    </row>
    <row r="941" spans="1:10" ht="14.1" customHeight="1" x14ac:dyDescent="0.2">
      <c r="A941" s="42">
        <v>938</v>
      </c>
      <c r="B941" s="40"/>
      <c r="C941" s="40"/>
      <c r="E941" s="86"/>
      <c r="H941" s="38"/>
      <c r="I941" s="38"/>
      <c r="J941" s="25" t="s">
        <v>2121</v>
      </c>
    </row>
    <row r="942" spans="1:10" ht="14.1" customHeight="1" x14ac:dyDescent="0.2">
      <c r="A942" s="42">
        <v>939</v>
      </c>
      <c r="B942" s="40"/>
      <c r="C942" s="40"/>
      <c r="E942" s="86"/>
      <c r="H942" s="38"/>
      <c r="I942" s="38"/>
      <c r="J942" s="25" t="s">
        <v>2481</v>
      </c>
    </row>
    <row r="943" spans="1:10" ht="14.1" customHeight="1" x14ac:dyDescent="0.2">
      <c r="A943" s="42">
        <v>940</v>
      </c>
      <c r="B943" s="40"/>
      <c r="C943" s="40"/>
      <c r="H943" s="38"/>
      <c r="I943" s="38"/>
      <c r="J943" s="25" t="s">
        <v>2122</v>
      </c>
    </row>
    <row r="944" spans="1:10" ht="14.1" customHeight="1" x14ac:dyDescent="0.2">
      <c r="A944" s="42">
        <v>941</v>
      </c>
      <c r="B944" s="40"/>
      <c r="C944" s="40"/>
      <c r="H944" s="38"/>
      <c r="I944" s="38"/>
      <c r="J944" s="25" t="s">
        <v>2123</v>
      </c>
    </row>
    <row r="945" spans="1:10" ht="14.1" customHeight="1" x14ac:dyDescent="0.2">
      <c r="A945" s="42">
        <v>942</v>
      </c>
      <c r="B945" s="40"/>
      <c r="C945" s="40"/>
      <c r="E945" s="27"/>
      <c r="H945" s="38"/>
      <c r="I945" s="38"/>
      <c r="J945" s="25" t="s">
        <v>2124</v>
      </c>
    </row>
    <row r="946" spans="1:10" ht="14.1" customHeight="1" x14ac:dyDescent="0.2">
      <c r="B946" s="40"/>
      <c r="C946" s="40"/>
      <c r="H946" s="38"/>
      <c r="I946" s="38"/>
      <c r="J946" s="25" t="s">
        <v>2125</v>
      </c>
    </row>
    <row r="947" spans="1:10" ht="14.1" customHeight="1" x14ac:dyDescent="0.2">
      <c r="B947" s="40"/>
      <c r="C947" s="40"/>
      <c r="E947" s="27"/>
      <c r="H947" s="38"/>
      <c r="I947" s="38"/>
      <c r="J947" s="25" t="s">
        <v>2126</v>
      </c>
    </row>
    <row r="948" spans="1:10" ht="14.1" customHeight="1" x14ac:dyDescent="0.2">
      <c r="B948" s="40"/>
      <c r="C948" s="40"/>
      <c r="E948" s="27"/>
      <c r="H948" s="38"/>
      <c r="I948" s="38"/>
    </row>
    <row r="949" spans="1:10" ht="14.1" customHeight="1" x14ac:dyDescent="0.2">
      <c r="B949" s="40"/>
      <c r="C949" s="40"/>
      <c r="H949" s="38"/>
      <c r="I949" s="38"/>
    </row>
    <row r="950" spans="1:10" ht="14.1" customHeight="1" x14ac:dyDescent="0.2">
      <c r="B950" s="40"/>
      <c r="C950" s="40"/>
      <c r="E950" s="27"/>
      <c r="H950" s="38"/>
      <c r="I950" s="38"/>
    </row>
    <row r="951" spans="1:10" ht="14.1" customHeight="1" x14ac:dyDescent="0.2">
      <c r="A951" s="143"/>
      <c r="B951" s="40"/>
      <c r="C951" s="40"/>
      <c r="H951" s="38"/>
      <c r="I951" s="38"/>
      <c r="J951" s="20"/>
    </row>
  </sheetData>
  <sortState ref="A6:M880">
    <sortCondition ref="A6:A880"/>
  </sortState>
  <hyperlinks>
    <hyperlink ref="J78" r:id="rId1" display="30 Dec 2007: One subadult: Candaba Marsh, Pampanga. Photo documented by Tina Mallari. See Philippine Bird Photography Forums: http://birdphotoph.proboards107.com"/>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96"/>
  <sheetViews>
    <sheetView topLeftCell="A336" workbookViewId="0">
      <selection activeCell="I351" sqref="I351"/>
    </sheetView>
  </sheetViews>
  <sheetFormatPr defaultRowHeight="12" customHeight="1" x14ac:dyDescent="0.2"/>
  <cols>
    <col min="1" max="1" width="5.42578125" style="50" customWidth="1"/>
    <col min="2" max="2" width="11.7109375" style="50" customWidth="1"/>
    <col min="3" max="4" width="20.7109375" style="50" customWidth="1"/>
    <col min="5" max="5" width="5.7109375" style="50" customWidth="1"/>
    <col min="6" max="9" width="20.7109375" style="50" customWidth="1"/>
    <col min="10" max="10" width="5.7109375" style="50" customWidth="1"/>
    <col min="11" max="11" width="8.7109375" style="50" customWidth="1"/>
    <col min="12" max="13" width="5.7109375" style="50" customWidth="1"/>
    <col min="14" max="14" width="255.7109375" style="50" bestFit="1" customWidth="1"/>
    <col min="15" max="16384" width="9.140625" style="50"/>
  </cols>
  <sheetData>
    <row r="1" spans="1:14" s="57" customFormat="1" ht="12" customHeight="1" x14ac:dyDescent="0.2">
      <c r="A1" s="54" t="s">
        <v>2448</v>
      </c>
      <c r="B1" s="39" t="s">
        <v>2442</v>
      </c>
      <c r="C1" s="39" t="s">
        <v>2441</v>
      </c>
      <c r="D1" s="39" t="s">
        <v>2521</v>
      </c>
      <c r="E1" s="55" t="s">
        <v>2519</v>
      </c>
      <c r="F1" s="39" t="s">
        <v>2522</v>
      </c>
      <c r="G1" s="39" t="s">
        <v>2523</v>
      </c>
      <c r="H1" s="39" t="s">
        <v>2443</v>
      </c>
      <c r="I1" s="39" t="s">
        <v>2524</v>
      </c>
      <c r="J1" s="39" t="s">
        <v>2533</v>
      </c>
      <c r="K1" s="39" t="s">
        <v>2445</v>
      </c>
      <c r="L1" s="56" t="s">
        <v>2446</v>
      </c>
      <c r="M1" s="56" t="s">
        <v>2525</v>
      </c>
      <c r="N1" s="39" t="s">
        <v>2447</v>
      </c>
    </row>
    <row r="2" spans="1:14" ht="12" customHeight="1" x14ac:dyDescent="0.2">
      <c r="A2" s="42">
        <v>1</v>
      </c>
      <c r="B2" s="25" t="s">
        <v>8</v>
      </c>
      <c r="C2" s="25" t="s">
        <v>7</v>
      </c>
      <c r="D2" s="59" t="str">
        <f>VLOOKUP(A2,Birdlist!C:E,3,FALSE)</f>
        <v>Spotted Whistling Duck</v>
      </c>
      <c r="E2" s="44" t="s">
        <v>2520</v>
      </c>
      <c r="F2" s="25" t="s">
        <v>10</v>
      </c>
      <c r="G2" s="25" t="s">
        <v>10</v>
      </c>
      <c r="H2" s="60" t="str">
        <f>VLOOKUP(A2,Birdlist!C:F,4,FALSE)</f>
        <v>Dendrocygna guttata</v>
      </c>
      <c r="I2" s="27"/>
      <c r="J2" s="61" t="str">
        <f>VLOOKUP(A2,Birdlist!C:G,5,FALSE)</f>
        <v>SU</v>
      </c>
      <c r="K2" s="34"/>
      <c r="L2" s="44"/>
      <c r="M2" s="44"/>
      <c r="N2" s="25" t="s">
        <v>12</v>
      </c>
    </row>
    <row r="3" spans="1:14" ht="12" customHeight="1" x14ac:dyDescent="0.2">
      <c r="A3" s="42">
        <v>2</v>
      </c>
      <c r="B3" s="25" t="s">
        <v>8</v>
      </c>
      <c r="C3" s="25" t="s">
        <v>7</v>
      </c>
      <c r="D3" s="59" t="str">
        <f>VLOOKUP(A3,Birdlist!C:E,3,FALSE)</f>
        <v>Wandering Whistling Duck</v>
      </c>
      <c r="E3" s="44"/>
      <c r="F3" s="25" t="s">
        <v>14</v>
      </c>
      <c r="G3" s="25" t="s">
        <v>14</v>
      </c>
      <c r="H3" s="60" t="str">
        <f>VLOOKUP(A3,Birdlist!C:F,4,FALSE)</f>
        <v>Dendrocygna arcuata</v>
      </c>
      <c r="I3" s="27"/>
      <c r="J3" s="61" t="str">
        <f>VLOOKUP(A3,Birdlist!C:G,5,FALSE)</f>
        <v>R</v>
      </c>
      <c r="K3" s="34"/>
      <c r="L3" s="44"/>
      <c r="M3" s="44"/>
      <c r="N3" s="25"/>
    </row>
    <row r="4" spans="1:14" ht="12" customHeight="1" x14ac:dyDescent="0.2">
      <c r="A4" s="42">
        <v>3</v>
      </c>
      <c r="B4" s="25" t="s">
        <v>8</v>
      </c>
      <c r="C4" s="25" t="s">
        <v>7</v>
      </c>
      <c r="D4" s="59" t="str">
        <f>VLOOKUP(A4,Birdlist!C:E,3,FALSE)</f>
        <v>Brant Goose</v>
      </c>
      <c r="E4" s="44" t="s">
        <v>2520</v>
      </c>
      <c r="F4" s="25" t="s">
        <v>2279</v>
      </c>
      <c r="G4" s="25" t="s">
        <v>2161</v>
      </c>
      <c r="H4" s="60" t="str">
        <f>VLOOKUP(A4,Birdlist!C:F,4,FALSE)</f>
        <v>Branta bernicla</v>
      </c>
      <c r="I4" s="27"/>
      <c r="J4" s="61" t="str">
        <f>VLOOKUP(A4,Birdlist!C:G,5,FALSE)</f>
        <v>A</v>
      </c>
      <c r="K4" s="34"/>
      <c r="L4" s="44"/>
      <c r="M4" s="44"/>
      <c r="N4" s="25" t="s">
        <v>2134</v>
      </c>
    </row>
    <row r="5" spans="1:14" ht="12" customHeight="1" x14ac:dyDescent="0.2">
      <c r="A5" s="42">
        <v>4</v>
      </c>
      <c r="B5" s="25" t="s">
        <v>8</v>
      </c>
      <c r="C5" s="25" t="s">
        <v>7</v>
      </c>
      <c r="D5" s="59" t="str">
        <f>VLOOKUP(A5,Birdlist!C:E,3,FALSE)</f>
        <v>Tundra Bean Goose</v>
      </c>
      <c r="E5" s="44" t="s">
        <v>2520</v>
      </c>
      <c r="F5" s="25" t="s">
        <v>2279</v>
      </c>
      <c r="G5" s="25" t="s">
        <v>2158</v>
      </c>
      <c r="H5" s="60" t="str">
        <f>VLOOKUP(A5,Birdlist!C:F,4,FALSE)</f>
        <v>Anser serrirostris  </v>
      </c>
      <c r="I5" s="27"/>
      <c r="J5" s="61" t="str">
        <f>VLOOKUP(A5,Birdlist!C:G,5,FALSE)</f>
        <v>A</v>
      </c>
      <c r="K5" s="34"/>
      <c r="L5" s="44"/>
      <c r="M5" s="44"/>
      <c r="N5" s="25" t="s">
        <v>20</v>
      </c>
    </row>
    <row r="6" spans="1:14" ht="12" customHeight="1" x14ac:dyDescent="0.2">
      <c r="A6" s="42">
        <v>5</v>
      </c>
      <c r="B6" s="25" t="s">
        <v>8</v>
      </c>
      <c r="C6" s="25" t="s">
        <v>7</v>
      </c>
      <c r="D6" s="59" t="str">
        <f>VLOOKUP(A6,Birdlist!C:E,3,FALSE)</f>
        <v>Greater White-fronted Goose</v>
      </c>
      <c r="E6" s="44" t="s">
        <v>2520</v>
      </c>
      <c r="F6" s="25" t="s">
        <v>2279</v>
      </c>
      <c r="G6" s="25"/>
      <c r="H6" s="60" t="str">
        <f>VLOOKUP(A6,Birdlist!C:F,4,FALSE)</f>
        <v>Anser albifrons</v>
      </c>
      <c r="I6" s="31"/>
      <c r="J6" s="61" t="str">
        <f>VLOOKUP(A6,Birdlist!C:G,5,FALSE)</f>
        <v>A</v>
      </c>
      <c r="K6" s="34"/>
      <c r="L6" s="44"/>
      <c r="M6" s="44"/>
      <c r="N6" s="25" t="s">
        <v>23</v>
      </c>
    </row>
    <row r="7" spans="1:14" ht="12" customHeight="1" x14ac:dyDescent="0.2">
      <c r="A7" s="42">
        <v>6</v>
      </c>
      <c r="B7" s="25" t="s">
        <v>8</v>
      </c>
      <c r="C7" s="25" t="s">
        <v>7</v>
      </c>
      <c r="D7" s="59" t="str">
        <f>VLOOKUP(A7,Birdlist!C:E,3,FALSE)</f>
        <v>Tundra Swan</v>
      </c>
      <c r="E7" s="44" t="s">
        <v>2520</v>
      </c>
      <c r="F7" s="25" t="s">
        <v>2279</v>
      </c>
      <c r="G7" s="25"/>
      <c r="H7" s="60" t="str">
        <f>VLOOKUP(A7,Birdlist!C:F,4,FALSE)</f>
        <v xml:space="preserve">Cygnus columbianus </v>
      </c>
      <c r="I7" s="31"/>
      <c r="J7" s="61" t="str">
        <f>VLOOKUP(A7,Birdlist!C:G,5,FALSE)</f>
        <v>A</v>
      </c>
      <c r="K7" s="34"/>
      <c r="L7" s="44"/>
      <c r="M7" s="44"/>
      <c r="N7" s="25" t="s">
        <v>26</v>
      </c>
    </row>
    <row r="8" spans="1:14" ht="12" customHeight="1" x14ac:dyDescent="0.2">
      <c r="A8" s="42">
        <v>7</v>
      </c>
      <c r="B8" s="25" t="s">
        <v>8</v>
      </c>
      <c r="C8" s="25" t="s">
        <v>7</v>
      </c>
      <c r="D8" s="59" t="str">
        <f>VLOOKUP(A8,Birdlist!C:E,3,FALSE)</f>
        <v>Common Shelduck</v>
      </c>
      <c r="E8" s="44" t="s">
        <v>2520</v>
      </c>
      <c r="F8" s="25"/>
      <c r="G8" s="25"/>
      <c r="H8" s="60" t="str">
        <f>VLOOKUP(A8,Birdlist!C:F,4,FALSE)</f>
        <v>Tadorna tadorna</v>
      </c>
      <c r="I8" s="27"/>
      <c r="J8" s="61" t="str">
        <f>VLOOKUP(A8,Birdlist!C:G,5,FALSE)</f>
        <v>A</v>
      </c>
      <c r="K8" s="34"/>
      <c r="L8" s="44"/>
      <c r="M8" s="44"/>
      <c r="N8" s="25"/>
    </row>
    <row r="9" spans="1:14" ht="12" customHeight="1" x14ac:dyDescent="0.2">
      <c r="A9" s="42">
        <v>8</v>
      </c>
      <c r="B9" s="25" t="s">
        <v>8</v>
      </c>
      <c r="C9" s="25" t="s">
        <v>7</v>
      </c>
      <c r="D9" s="59" t="str">
        <f>VLOOKUP(A9,Birdlist!C:E,3,FALSE)</f>
        <v>Ruddy Shelduck</v>
      </c>
      <c r="E9" s="44" t="s">
        <v>2520</v>
      </c>
      <c r="F9" s="25"/>
      <c r="G9" s="25"/>
      <c r="H9" s="60" t="str">
        <f>VLOOKUP(A9,Birdlist!C:F,4,FALSE)</f>
        <v>Tadorna ferruginea</v>
      </c>
      <c r="I9" s="27"/>
      <c r="J9" s="61" t="str">
        <f>VLOOKUP(A9,Birdlist!C:G,5,FALSE)</f>
        <v>A</v>
      </c>
      <c r="K9" s="34"/>
      <c r="L9" s="44"/>
      <c r="M9" s="44"/>
      <c r="N9" s="25" t="s">
        <v>31</v>
      </c>
    </row>
    <row r="10" spans="1:14" ht="12" customHeight="1" x14ac:dyDescent="0.2">
      <c r="A10" s="42">
        <v>9</v>
      </c>
      <c r="B10" s="25" t="s">
        <v>8</v>
      </c>
      <c r="C10" s="25" t="s">
        <v>7</v>
      </c>
      <c r="D10" s="59" t="str">
        <f>VLOOKUP(A10,Birdlist!C:E,3,FALSE)</f>
        <v>Mandarin Duck</v>
      </c>
      <c r="E10" s="44" t="s">
        <v>2520</v>
      </c>
      <c r="F10" s="25" t="s">
        <v>2279</v>
      </c>
      <c r="G10" s="25"/>
      <c r="H10" s="60" t="str">
        <f>VLOOKUP(A10,Birdlist!C:F,4,FALSE)</f>
        <v>Aix galericulata</v>
      </c>
      <c r="I10" s="27"/>
      <c r="J10" s="61" t="str">
        <f>VLOOKUP(A10,Birdlist!C:G,5,FALSE)</f>
        <v>A</v>
      </c>
      <c r="K10" s="34"/>
      <c r="L10" s="44"/>
      <c r="M10" s="44"/>
      <c r="N10" s="25" t="s">
        <v>34</v>
      </c>
    </row>
    <row r="11" spans="1:14" ht="12" customHeight="1" x14ac:dyDescent="0.2">
      <c r="A11" s="42">
        <v>10</v>
      </c>
      <c r="B11" s="25" t="s">
        <v>8</v>
      </c>
      <c r="C11" s="25" t="s">
        <v>7</v>
      </c>
      <c r="D11" s="59" t="str">
        <f>VLOOKUP(A11,Birdlist!C:E,3,FALSE)</f>
        <v>Cotton Pygmy Goose</v>
      </c>
      <c r="E11" s="44" t="s">
        <v>2520</v>
      </c>
      <c r="F11" s="25" t="s">
        <v>6</v>
      </c>
      <c r="G11" s="25" t="s">
        <v>2214</v>
      </c>
      <c r="H11" s="60" t="str">
        <f>VLOOKUP(A11,Birdlist!C:F,4,FALSE)</f>
        <v>Nettapus coromandelianus</v>
      </c>
      <c r="I11" s="27"/>
      <c r="J11" s="61" t="str">
        <f>VLOOKUP(A11,Birdlist!C:G,5,FALSE)</f>
        <v>A</v>
      </c>
      <c r="K11" s="34"/>
      <c r="L11" s="44"/>
      <c r="M11" s="44"/>
      <c r="N11" s="25" t="s">
        <v>37</v>
      </c>
    </row>
    <row r="12" spans="1:14" ht="12" customHeight="1" x14ac:dyDescent="0.2">
      <c r="A12" s="42">
        <v>11</v>
      </c>
      <c r="B12" s="25" t="s">
        <v>8</v>
      </c>
      <c r="C12" s="25" t="s">
        <v>7</v>
      </c>
      <c r="D12" s="59" t="str">
        <f>VLOOKUP(A12,Birdlist!C:E,3,FALSE)</f>
        <v>Baikal Teal</v>
      </c>
      <c r="E12" s="44" t="s">
        <v>2520</v>
      </c>
      <c r="F12" s="25" t="s">
        <v>2279</v>
      </c>
      <c r="G12" s="25"/>
      <c r="H12" s="60" t="str">
        <f>VLOOKUP(A12,Birdlist!C:F,4,FALSE)</f>
        <v>Sibirionetta formosa</v>
      </c>
      <c r="I12" s="27"/>
      <c r="J12" s="61" t="str">
        <f>VLOOKUP(A12,Birdlist!C:G,5,FALSE)</f>
        <v>A</v>
      </c>
      <c r="K12" s="25"/>
      <c r="L12" s="44"/>
      <c r="M12" s="44"/>
      <c r="N12" s="25" t="s">
        <v>61</v>
      </c>
    </row>
    <row r="13" spans="1:14" ht="12" customHeight="1" x14ac:dyDescent="0.2">
      <c r="A13" s="42">
        <v>12</v>
      </c>
      <c r="B13" s="25" t="s">
        <v>8</v>
      </c>
      <c r="C13" s="25" t="s">
        <v>7</v>
      </c>
      <c r="D13" s="59" t="str">
        <f>VLOOKUP(A13,Birdlist!C:E,3,FALSE)</f>
        <v>Garganey</v>
      </c>
      <c r="E13" s="44"/>
      <c r="F13" s="25"/>
      <c r="G13" s="25"/>
      <c r="H13" s="60" t="str">
        <f>VLOOKUP(A13,Birdlist!C:F,4,FALSE)</f>
        <v>Spatula querquedula</v>
      </c>
      <c r="I13" s="27"/>
      <c r="J13" s="61" t="str">
        <f>VLOOKUP(A13,Birdlist!C:G,5,FALSE)</f>
        <v>M</v>
      </c>
      <c r="K13" s="34"/>
      <c r="L13" s="44"/>
      <c r="M13" s="44"/>
      <c r="N13" s="25"/>
    </row>
    <row r="14" spans="1:14" ht="12" customHeight="1" x14ac:dyDescent="0.2">
      <c r="A14" s="42">
        <v>13</v>
      </c>
      <c r="B14" s="25" t="s">
        <v>8</v>
      </c>
      <c r="C14" s="25" t="s">
        <v>7</v>
      </c>
      <c r="D14" s="59" t="str">
        <f>VLOOKUP(A14,Birdlist!C:E,3,FALSE)</f>
        <v>Northern Shoveler</v>
      </c>
      <c r="E14" s="44"/>
      <c r="F14" s="25"/>
      <c r="G14" s="25"/>
      <c r="H14" s="60" t="str">
        <f>VLOOKUP(A14,Birdlist!C:F,4,FALSE)</f>
        <v>Spatula clypeata</v>
      </c>
      <c r="I14" s="27"/>
      <c r="J14" s="61" t="str">
        <f>VLOOKUP(A14,Birdlist!C:G,5,FALSE)</f>
        <v>M</v>
      </c>
      <c r="K14" s="34"/>
      <c r="L14" s="44"/>
      <c r="M14" s="44"/>
      <c r="N14" s="25"/>
    </row>
    <row r="15" spans="1:14" ht="12" customHeight="1" x14ac:dyDescent="0.2">
      <c r="A15" s="42">
        <v>14</v>
      </c>
      <c r="B15" s="25" t="s">
        <v>8</v>
      </c>
      <c r="C15" s="25" t="s">
        <v>7</v>
      </c>
      <c r="D15" s="59" t="str">
        <f>VLOOKUP(A15,Birdlist!C:E,3,FALSE)</f>
        <v>Gadwall</v>
      </c>
      <c r="E15" s="44" t="s">
        <v>2520</v>
      </c>
      <c r="F15" s="25"/>
      <c r="G15" s="25"/>
      <c r="H15" s="60" t="str">
        <f>VLOOKUP(A15,Birdlist!C:F,4,FALSE)</f>
        <v>Mareca strepera</v>
      </c>
      <c r="I15" s="27"/>
      <c r="J15" s="61" t="str">
        <f>VLOOKUP(A15,Birdlist!C:G,5,FALSE)</f>
        <v>A</v>
      </c>
      <c r="K15" s="34"/>
      <c r="L15" s="44"/>
      <c r="M15" s="44"/>
      <c r="N15" s="25"/>
    </row>
    <row r="16" spans="1:14" ht="12" customHeight="1" x14ac:dyDescent="0.2">
      <c r="A16" s="42">
        <v>15</v>
      </c>
      <c r="B16" s="25" t="s">
        <v>8</v>
      </c>
      <c r="C16" s="25" t="s">
        <v>7</v>
      </c>
      <c r="D16" s="59" t="str">
        <f>VLOOKUP(A16,Birdlist!C:E,3,FALSE)</f>
        <v>Falcated Duck</v>
      </c>
      <c r="E16" s="44" t="s">
        <v>2520</v>
      </c>
      <c r="F16" s="25" t="s">
        <v>2279</v>
      </c>
      <c r="G16" s="25"/>
      <c r="H16" s="60" t="str">
        <f>VLOOKUP(A16,Birdlist!C:F,4,FALSE)</f>
        <v>Mareca falcata</v>
      </c>
      <c r="I16" s="27"/>
      <c r="J16" s="61" t="str">
        <f>VLOOKUP(A16,Birdlist!C:G,5,FALSE)</f>
        <v>A</v>
      </c>
      <c r="K16" s="25"/>
      <c r="L16" s="44" t="s">
        <v>40</v>
      </c>
      <c r="M16" s="44"/>
      <c r="N16" s="25" t="s">
        <v>41</v>
      </c>
    </row>
    <row r="17" spans="1:14" ht="12" customHeight="1" x14ac:dyDescent="0.2">
      <c r="A17" s="42">
        <v>16</v>
      </c>
      <c r="B17" s="25" t="s">
        <v>8</v>
      </c>
      <c r="C17" s="25" t="s">
        <v>7</v>
      </c>
      <c r="D17" s="59" t="str">
        <f>VLOOKUP(A17,Birdlist!C:E,3,FALSE)</f>
        <v>Eurasian Wigeon</v>
      </c>
      <c r="E17" s="44"/>
      <c r="F17" s="25"/>
      <c r="G17" s="25"/>
      <c r="H17" s="60" t="str">
        <f>VLOOKUP(A17,Birdlist!C:F,4,FALSE)</f>
        <v>Mareca penelope</v>
      </c>
      <c r="I17" s="27"/>
      <c r="J17" s="61" t="str">
        <f>VLOOKUP(A17,Birdlist!C:G,5,FALSE)</f>
        <v>M</v>
      </c>
      <c r="K17" s="34"/>
      <c r="L17" s="44"/>
      <c r="M17" s="44"/>
      <c r="N17" s="25"/>
    </row>
    <row r="18" spans="1:14" ht="12" customHeight="1" x14ac:dyDescent="0.2">
      <c r="A18" s="42">
        <v>17</v>
      </c>
      <c r="B18" s="25" t="s">
        <v>8</v>
      </c>
      <c r="C18" s="25" t="s">
        <v>7</v>
      </c>
      <c r="D18" s="59" t="str">
        <f>VLOOKUP(A18,Birdlist!C:E,3,FALSE)</f>
        <v>Philippine Duck</v>
      </c>
      <c r="E18" s="44"/>
      <c r="F18" s="25"/>
      <c r="G18" s="25"/>
      <c r="H18" s="60" t="str">
        <f>VLOOKUP(A18,Birdlist!C:F,4,FALSE)</f>
        <v>Anas luzonica</v>
      </c>
      <c r="I18" s="27"/>
      <c r="J18" s="61" t="str">
        <f>VLOOKUP(A18,Birdlist!C:G,5,FALSE)</f>
        <v>E</v>
      </c>
      <c r="K18" s="25" t="s">
        <v>49</v>
      </c>
      <c r="L18" s="44" t="s">
        <v>50</v>
      </c>
      <c r="M18" s="44" t="s">
        <v>153</v>
      </c>
      <c r="N18" s="25" t="s">
        <v>51</v>
      </c>
    </row>
    <row r="19" spans="1:14" ht="12" customHeight="1" x14ac:dyDescent="0.2">
      <c r="A19" s="42">
        <v>18</v>
      </c>
      <c r="B19" s="25" t="s">
        <v>8</v>
      </c>
      <c r="C19" s="25" t="s">
        <v>7</v>
      </c>
      <c r="D19" s="59" t="str">
        <f>VLOOKUP(A19,Birdlist!C:E,3,FALSE)</f>
        <v>Eastern Spot-billed Duck</v>
      </c>
      <c r="E19" s="44" t="s">
        <v>2520</v>
      </c>
      <c r="F19" s="25" t="s">
        <v>53</v>
      </c>
      <c r="G19" s="25"/>
      <c r="H19" s="60" t="str">
        <f>VLOOKUP(A19,Birdlist!C:F,4,FALSE)</f>
        <v>Anas zonorhyncha</v>
      </c>
      <c r="I19" s="31"/>
      <c r="J19" s="61" t="str">
        <f>VLOOKUP(A19,Birdlist!C:G,5,FALSE)</f>
        <v>A</v>
      </c>
      <c r="K19" s="34"/>
      <c r="L19" s="44"/>
      <c r="M19" s="44"/>
      <c r="N19" s="31" t="s">
        <v>2281</v>
      </c>
    </row>
    <row r="20" spans="1:14" ht="12" customHeight="1" x14ac:dyDescent="0.2">
      <c r="A20" s="42">
        <v>19</v>
      </c>
      <c r="B20" s="25" t="s">
        <v>8</v>
      </c>
      <c r="C20" s="25" t="s">
        <v>7</v>
      </c>
      <c r="D20" s="59" t="str">
        <f>VLOOKUP(A20,Birdlist!C:E,3,FALSE)</f>
        <v>Mallard</v>
      </c>
      <c r="E20" s="44" t="s">
        <v>2520</v>
      </c>
      <c r="F20" s="25"/>
      <c r="G20" s="25"/>
      <c r="H20" s="60" t="str">
        <f>VLOOKUP(A20,Birdlist!C:F,4,FALSE)</f>
        <v>Anas platyrhynchos</v>
      </c>
      <c r="I20" s="27"/>
      <c r="J20" s="61" t="str">
        <f>VLOOKUP(A20,Birdlist!C:G,5,FALSE)</f>
        <v>A</v>
      </c>
      <c r="K20" s="34"/>
      <c r="L20" s="44"/>
      <c r="M20" s="44"/>
      <c r="N20" s="25"/>
    </row>
    <row r="21" spans="1:14" ht="12" customHeight="1" x14ac:dyDescent="0.2">
      <c r="A21" s="42">
        <v>20</v>
      </c>
      <c r="B21" s="25" t="s">
        <v>8</v>
      </c>
      <c r="C21" s="25" t="s">
        <v>7</v>
      </c>
      <c r="D21" s="59" t="str">
        <f>VLOOKUP(A21,Birdlist!C:E,3,FALSE)</f>
        <v>Northern Pintail</v>
      </c>
      <c r="E21" s="44"/>
      <c r="F21" s="25"/>
      <c r="G21" s="25"/>
      <c r="H21" s="60" t="str">
        <f>VLOOKUP(A21,Birdlist!C:F,4,FALSE)</f>
        <v>Anas acuta</v>
      </c>
      <c r="I21" s="27"/>
      <c r="J21" s="61" t="str">
        <f>VLOOKUP(A21,Birdlist!C:G,5,FALSE)</f>
        <v>M</v>
      </c>
      <c r="K21" s="34"/>
      <c r="L21" s="44"/>
      <c r="M21" s="44"/>
      <c r="N21" s="25"/>
    </row>
    <row r="22" spans="1:14" ht="12" customHeight="1" x14ac:dyDescent="0.2">
      <c r="A22" s="42">
        <v>21</v>
      </c>
      <c r="B22" s="25" t="s">
        <v>8</v>
      </c>
      <c r="C22" s="25" t="s">
        <v>7</v>
      </c>
      <c r="D22" s="59" t="str">
        <f>VLOOKUP(A22,Birdlist!C:E,3,FALSE)</f>
        <v xml:space="preserve">Eurasian Teal      </v>
      </c>
      <c r="E22" s="44"/>
      <c r="F22" s="25" t="s">
        <v>63</v>
      </c>
      <c r="G22" s="25" t="s">
        <v>63</v>
      </c>
      <c r="H22" s="60" t="str">
        <f>VLOOKUP(A22,Birdlist!C:F,4,FALSE)</f>
        <v>Anas crecca</v>
      </c>
      <c r="I22" s="27"/>
      <c r="J22" s="61" t="str">
        <f>VLOOKUP(A22,Birdlist!C:G,5,FALSE)</f>
        <v>M</v>
      </c>
      <c r="K22" s="34"/>
      <c r="L22" s="44"/>
      <c r="M22" s="44"/>
      <c r="N22" s="25"/>
    </row>
    <row r="23" spans="1:14" ht="12" customHeight="1" x14ac:dyDescent="0.2">
      <c r="A23" s="42">
        <v>22</v>
      </c>
      <c r="B23" s="25" t="s">
        <v>8</v>
      </c>
      <c r="C23" s="25" t="s">
        <v>7</v>
      </c>
      <c r="D23" s="59" t="str">
        <f>VLOOKUP(A23,Birdlist!C:E,3,FALSE)</f>
        <v>Common Pochard</v>
      </c>
      <c r="E23" s="44"/>
      <c r="F23" s="25"/>
      <c r="G23" s="25"/>
      <c r="H23" s="60" t="str">
        <f>VLOOKUP(A23,Birdlist!C:F,4,FALSE)</f>
        <v>Aythya ferina</v>
      </c>
      <c r="I23" s="27"/>
      <c r="J23" s="61" t="str">
        <f>VLOOKUP(A23,Birdlist!C:G,5,FALSE)</f>
        <v>M</v>
      </c>
      <c r="K23" s="34"/>
      <c r="L23" s="44" t="s">
        <v>50</v>
      </c>
      <c r="M23" s="44"/>
      <c r="N23" s="25"/>
    </row>
    <row r="24" spans="1:14" ht="12" customHeight="1" x14ac:dyDescent="0.2">
      <c r="A24" s="42">
        <v>23</v>
      </c>
      <c r="B24" s="25" t="s">
        <v>8</v>
      </c>
      <c r="C24" s="25" t="s">
        <v>7</v>
      </c>
      <c r="D24" s="59" t="str">
        <f>VLOOKUP(A24,Birdlist!C:E,3,FALSE)</f>
        <v>Baer's Pochard</v>
      </c>
      <c r="E24" s="44" t="s">
        <v>2520</v>
      </c>
      <c r="F24" s="25"/>
      <c r="G24" s="25"/>
      <c r="H24" s="60" t="str">
        <f>VLOOKUP(A24,Birdlist!C:F,4,FALSE)</f>
        <v>Aythya baeri</v>
      </c>
      <c r="I24" s="27"/>
      <c r="J24" s="61" t="str">
        <f>VLOOKUP(A24,Birdlist!C:G,5,FALSE)</f>
        <v>A</v>
      </c>
      <c r="K24" s="34"/>
      <c r="L24" s="44" t="s">
        <v>69</v>
      </c>
      <c r="M24" s="44" t="s">
        <v>69</v>
      </c>
      <c r="N24" s="25"/>
    </row>
    <row r="25" spans="1:14" ht="12" customHeight="1" x14ac:dyDescent="0.2">
      <c r="A25" s="42">
        <v>24</v>
      </c>
      <c r="B25" s="25" t="s">
        <v>8</v>
      </c>
      <c r="C25" s="25" t="s">
        <v>7</v>
      </c>
      <c r="D25" s="59" t="str">
        <f>VLOOKUP(A25,Birdlist!C:E,3,FALSE)</f>
        <v>Ferruginous Duck</v>
      </c>
      <c r="E25" s="44"/>
      <c r="F25" s="25"/>
      <c r="G25" s="25"/>
      <c r="H25" s="60" t="str">
        <f>VLOOKUP(A25,Birdlist!C:F,4,FALSE)</f>
        <v>Aythya nyroca</v>
      </c>
      <c r="I25" s="27"/>
      <c r="J25" s="61" t="str">
        <f>VLOOKUP(A25,Birdlist!C:G,5,FALSE)</f>
        <v>A</v>
      </c>
      <c r="K25" s="34"/>
      <c r="L25" s="44" t="s">
        <v>40</v>
      </c>
      <c r="M25" s="44"/>
      <c r="N25" s="25"/>
    </row>
    <row r="26" spans="1:14" ht="12" customHeight="1" x14ac:dyDescent="0.2">
      <c r="A26" s="42">
        <v>25</v>
      </c>
      <c r="B26" s="25" t="s">
        <v>8</v>
      </c>
      <c r="C26" s="25" t="s">
        <v>7</v>
      </c>
      <c r="D26" s="59" t="str">
        <f>VLOOKUP(A26,Birdlist!C:E,3,FALSE)</f>
        <v>Tufted Duck</v>
      </c>
      <c r="E26" s="44"/>
      <c r="F26" s="25"/>
      <c r="G26" s="25"/>
      <c r="H26" s="60" t="str">
        <f>VLOOKUP(A26,Birdlist!C:F,4,FALSE)</f>
        <v>Aythya fuligula</v>
      </c>
      <c r="I26" s="27"/>
      <c r="J26" s="61" t="str">
        <f>VLOOKUP(A26,Birdlist!C:G,5,FALSE)</f>
        <v>M</v>
      </c>
      <c r="K26" s="34"/>
      <c r="L26" s="44"/>
      <c r="M26" s="44"/>
      <c r="N26" s="25"/>
    </row>
    <row r="27" spans="1:14" ht="12" customHeight="1" x14ac:dyDescent="0.2">
      <c r="A27" s="42">
        <v>26</v>
      </c>
      <c r="B27" s="25" t="s">
        <v>8</v>
      </c>
      <c r="C27" s="25" t="s">
        <v>7</v>
      </c>
      <c r="D27" s="59" t="str">
        <f>VLOOKUP(A27,Birdlist!C:E,3,FALSE)</f>
        <v>Greater Scaup</v>
      </c>
      <c r="E27" s="44" t="s">
        <v>2520</v>
      </c>
      <c r="F27" s="25"/>
      <c r="G27" s="25"/>
      <c r="H27" s="60" t="str">
        <f>VLOOKUP(A27,Birdlist!C:F,4,FALSE)</f>
        <v>Aythya marila</v>
      </c>
      <c r="I27" s="27"/>
      <c r="J27" s="61" t="str">
        <f>VLOOKUP(A27,Birdlist!C:G,5,FALSE)</f>
        <v>A</v>
      </c>
      <c r="K27" s="34"/>
      <c r="L27" s="44"/>
      <c r="M27" s="44"/>
      <c r="N27" s="25"/>
    </row>
    <row r="28" spans="1:14" ht="12" customHeight="1" x14ac:dyDescent="0.2">
      <c r="A28" s="42">
        <v>27</v>
      </c>
      <c r="B28" s="25" t="s">
        <v>75</v>
      </c>
      <c r="C28" s="25" t="s">
        <v>74</v>
      </c>
      <c r="D28" s="59" t="str">
        <f>VLOOKUP(A28,Birdlist!C:E,3,FALSE)</f>
        <v>Philippine Megapode</v>
      </c>
      <c r="E28" s="44"/>
      <c r="F28" s="25" t="s">
        <v>77</v>
      </c>
      <c r="G28" s="25" t="s">
        <v>77</v>
      </c>
      <c r="H28" s="60" t="str">
        <f>VLOOKUP(A28,Birdlist!C:F,4,FALSE)</f>
        <v>Megapodius cumingii</v>
      </c>
      <c r="I28" s="31"/>
      <c r="J28" s="61" t="str">
        <f>VLOOKUP(A28,Birdlist!C:G,5,FALSE)</f>
        <v>R</v>
      </c>
      <c r="K28" s="34"/>
      <c r="L28" s="44"/>
      <c r="M28" s="44" t="s">
        <v>50</v>
      </c>
      <c r="N28" s="25"/>
    </row>
    <row r="29" spans="1:14" ht="12" customHeight="1" x14ac:dyDescent="0.2">
      <c r="A29" s="42">
        <v>28</v>
      </c>
      <c r="B29" s="25" t="s">
        <v>80</v>
      </c>
      <c r="C29" s="25" t="s">
        <v>79</v>
      </c>
      <c r="D29" s="59" t="str">
        <f>VLOOKUP(A29,Birdlist!C:E,3,FALSE)</f>
        <v>Chinese Francolin</v>
      </c>
      <c r="E29" s="44"/>
      <c r="F29" s="25"/>
      <c r="G29" s="25"/>
      <c r="H29" s="60" t="str">
        <f>VLOOKUP(A29,Birdlist!C:F,4,FALSE)</f>
        <v>Francolinus pintadeanus</v>
      </c>
      <c r="I29" s="27"/>
      <c r="J29" s="61" t="str">
        <f>VLOOKUP(A29,Birdlist!C:G,5,FALSE)</f>
        <v>I</v>
      </c>
      <c r="K29" s="25"/>
      <c r="L29" s="44"/>
      <c r="M29" s="44"/>
      <c r="N29" s="34" t="s">
        <v>83</v>
      </c>
    </row>
    <row r="30" spans="1:14" ht="12" customHeight="1" x14ac:dyDescent="0.2">
      <c r="A30" s="42">
        <v>29</v>
      </c>
      <c r="B30" s="25" t="s">
        <v>80</v>
      </c>
      <c r="C30" s="25" t="s">
        <v>79</v>
      </c>
      <c r="D30" s="59" t="str">
        <f>VLOOKUP(A30,Birdlist!C:E,3,FALSE)</f>
        <v>Daurian Partridge</v>
      </c>
      <c r="E30" s="44"/>
      <c r="F30" s="25"/>
      <c r="G30" s="25"/>
      <c r="H30" s="60" t="str">
        <f>VLOOKUP(A30,Birdlist!C:F,4,FALSE)</f>
        <v>Perdix dauurica</v>
      </c>
      <c r="I30" s="27"/>
      <c r="J30" s="61" t="str">
        <f>VLOOKUP(A30,Birdlist!C:G,5,FALSE)</f>
        <v>I</v>
      </c>
      <c r="K30" s="34"/>
      <c r="L30" s="44"/>
      <c r="M30" s="44"/>
      <c r="N30" s="25" t="s">
        <v>85</v>
      </c>
    </row>
    <row r="31" spans="1:14" ht="12" customHeight="1" x14ac:dyDescent="0.2">
      <c r="A31" s="42">
        <v>30</v>
      </c>
      <c r="B31" s="25" t="s">
        <v>80</v>
      </c>
      <c r="C31" s="25" t="s">
        <v>79</v>
      </c>
      <c r="D31" s="59" t="str">
        <f>VLOOKUP(A31,Birdlist!C:E,3,FALSE)</f>
        <v>Japanese Quail</v>
      </c>
      <c r="E31" s="44" t="s">
        <v>2520</v>
      </c>
      <c r="F31" s="25"/>
      <c r="G31" s="25"/>
      <c r="H31" s="60" t="str">
        <f>VLOOKUP(A31,Birdlist!C:F,4,FALSE)</f>
        <v>Coturnix japonica</v>
      </c>
      <c r="I31" s="27"/>
      <c r="J31" s="61" t="str">
        <f>VLOOKUP(A31,Birdlist!C:G,5,FALSE)</f>
        <v>A</v>
      </c>
      <c r="K31" s="34"/>
      <c r="L31" s="44" t="s">
        <v>40</v>
      </c>
      <c r="M31" s="44"/>
      <c r="N31" s="25"/>
    </row>
    <row r="32" spans="1:14" ht="12" customHeight="1" x14ac:dyDescent="0.2">
      <c r="A32" s="42">
        <v>31</v>
      </c>
      <c r="B32" s="25" t="s">
        <v>80</v>
      </c>
      <c r="C32" s="25" t="s">
        <v>79</v>
      </c>
      <c r="D32" s="59" t="str">
        <f>VLOOKUP(A32,Birdlist!C:E,3,FALSE)</f>
        <v>King Quail</v>
      </c>
      <c r="E32" s="44"/>
      <c r="F32" s="25" t="s">
        <v>89</v>
      </c>
      <c r="G32" s="27"/>
      <c r="H32" s="60" t="str">
        <f>VLOOKUP(A32,Birdlist!C:F,4,FALSE)</f>
        <v>Excalfactoria chinensis</v>
      </c>
      <c r="I32" s="31" t="s">
        <v>2188</v>
      </c>
      <c r="J32" s="61" t="str">
        <f>VLOOKUP(A32,Birdlist!C:G,5,FALSE)</f>
        <v>R</v>
      </c>
      <c r="K32" s="34"/>
      <c r="L32" s="44"/>
      <c r="M32" s="44"/>
      <c r="N32" s="31" t="s">
        <v>2282</v>
      </c>
    </row>
    <row r="33" spans="1:14" ht="12" customHeight="1" x14ac:dyDescent="0.2">
      <c r="A33" s="42">
        <v>32</v>
      </c>
      <c r="B33" s="25" t="s">
        <v>80</v>
      </c>
      <c r="C33" s="25" t="s">
        <v>79</v>
      </c>
      <c r="D33" s="59" t="str">
        <f>VLOOKUP(A33,Birdlist!C:E,3,FALSE)</f>
        <v>Red Junglefowl</v>
      </c>
      <c r="E33" s="44"/>
      <c r="F33" s="25"/>
      <c r="G33" s="25"/>
      <c r="H33" s="60" t="str">
        <f>VLOOKUP(A33,Birdlist!C:F,4,FALSE)</f>
        <v>Gallus gallus</v>
      </c>
      <c r="I33" s="27"/>
      <c r="J33" s="61" t="str">
        <f>VLOOKUP(A33,Birdlist!C:G,5,FALSE)</f>
        <v>R</v>
      </c>
      <c r="K33" s="34"/>
      <c r="L33" s="44"/>
      <c r="M33" s="44"/>
      <c r="N33" s="25" t="s">
        <v>6</v>
      </c>
    </row>
    <row r="34" spans="1:14" ht="12" customHeight="1" x14ac:dyDescent="0.2">
      <c r="A34" s="42">
        <v>33</v>
      </c>
      <c r="B34" s="25" t="s">
        <v>80</v>
      </c>
      <c r="C34" s="25" t="s">
        <v>79</v>
      </c>
      <c r="D34" s="59" t="str">
        <f>VLOOKUP(A34,Birdlist!C:E,3,FALSE)</f>
        <v>Palawan Peacock-Pheasant</v>
      </c>
      <c r="E34" s="44"/>
      <c r="F34" s="25"/>
      <c r="G34" s="25"/>
      <c r="H34" s="60" t="str">
        <f>VLOOKUP(A34,Birdlist!C:F,4,FALSE)</f>
        <v>Polyplectron napoleonis</v>
      </c>
      <c r="I34" s="27"/>
      <c r="J34" s="61" t="str">
        <f>VLOOKUP(A34,Birdlist!C:G,5,FALSE)</f>
        <v>E</v>
      </c>
      <c r="K34" s="25" t="s">
        <v>96</v>
      </c>
      <c r="L34" s="44" t="s">
        <v>50</v>
      </c>
      <c r="M34" s="44" t="s">
        <v>153</v>
      </c>
      <c r="N34" s="25" t="s">
        <v>97</v>
      </c>
    </row>
    <row r="35" spans="1:14" ht="12" customHeight="1" x14ac:dyDescent="0.2">
      <c r="A35" s="42">
        <v>34</v>
      </c>
      <c r="B35" s="25" t="s">
        <v>99</v>
      </c>
      <c r="C35" s="25" t="s">
        <v>98</v>
      </c>
      <c r="D35" s="59" t="str">
        <f>VLOOKUP(A35,Birdlist!C:E,3,FALSE)</f>
        <v>Laysan Albatross</v>
      </c>
      <c r="E35" s="44" t="s">
        <v>2520</v>
      </c>
      <c r="F35" s="25" t="s">
        <v>2279</v>
      </c>
      <c r="G35" s="25"/>
      <c r="H35" s="60" t="str">
        <f>VLOOKUP(A35,Birdlist!C:F,4,FALSE)</f>
        <v>Phoebastria immutabilis</v>
      </c>
      <c r="I35" s="27"/>
      <c r="J35" s="61" t="str">
        <f>VLOOKUP(A35,Birdlist!C:G,5,FALSE)</f>
        <v>A</v>
      </c>
      <c r="K35" s="34"/>
      <c r="L35" s="44" t="s">
        <v>40</v>
      </c>
      <c r="M35" s="44" t="s">
        <v>2482</v>
      </c>
      <c r="N35" s="25" t="s">
        <v>102</v>
      </c>
    </row>
    <row r="36" spans="1:14" ht="12" customHeight="1" x14ac:dyDescent="0.2">
      <c r="A36" s="42">
        <v>35</v>
      </c>
      <c r="B36" s="25" t="s">
        <v>104</v>
      </c>
      <c r="C36" s="32" t="s">
        <v>103</v>
      </c>
      <c r="D36" s="59" t="str">
        <f>VLOOKUP(A36,Birdlist!C:E,3,FALSE)</f>
        <v>Swinhoe's Storm Petrel</v>
      </c>
      <c r="E36" s="44" t="s">
        <v>2520</v>
      </c>
      <c r="F36" s="25" t="s">
        <v>2279</v>
      </c>
      <c r="G36" s="32"/>
      <c r="H36" s="60" t="str">
        <f>VLOOKUP(A36,Birdlist!C:F,4,FALSE)</f>
        <v>Oceanodroma monorhis</v>
      </c>
      <c r="I36" s="51"/>
      <c r="J36" s="61" t="str">
        <f>VLOOKUP(A36,Birdlist!C:G,5,FALSE)</f>
        <v>A</v>
      </c>
      <c r="K36" s="34"/>
      <c r="L36" s="49" t="s">
        <v>40</v>
      </c>
      <c r="M36" s="49" t="s">
        <v>2482</v>
      </c>
      <c r="N36" s="45" t="s">
        <v>107</v>
      </c>
    </row>
    <row r="37" spans="1:14" ht="12" customHeight="1" x14ac:dyDescent="0.2">
      <c r="A37" s="42">
        <v>36</v>
      </c>
      <c r="B37" s="25" t="s">
        <v>104</v>
      </c>
      <c r="C37" s="32" t="s">
        <v>103</v>
      </c>
      <c r="D37" s="59" t="str">
        <f>VLOOKUP(A37,Birdlist!C:E,3,FALSE)</f>
        <v>Leach's Storm Petrel</v>
      </c>
      <c r="E37" s="44" t="s">
        <v>2520</v>
      </c>
      <c r="F37" s="25" t="s">
        <v>2279</v>
      </c>
      <c r="G37" s="32"/>
      <c r="H37" s="60" t="str">
        <f>VLOOKUP(A37,Birdlist!C:F,4,FALSE)</f>
        <v>Oceanodroma leucorhoa</v>
      </c>
      <c r="I37" s="31"/>
      <c r="J37" s="61" t="str">
        <f>VLOOKUP(A37,Birdlist!C:G,5,FALSE)</f>
        <v>A</v>
      </c>
      <c r="K37" s="34"/>
      <c r="L37" s="49" t="s">
        <v>50</v>
      </c>
      <c r="M37" s="49"/>
      <c r="N37" s="32" t="s">
        <v>110</v>
      </c>
    </row>
    <row r="38" spans="1:14" ht="12" customHeight="1" x14ac:dyDescent="0.2">
      <c r="A38" s="42">
        <v>37</v>
      </c>
      <c r="B38" s="25" t="s">
        <v>112</v>
      </c>
      <c r="C38" s="32" t="s">
        <v>111</v>
      </c>
      <c r="D38" s="59" t="str">
        <f>VLOOKUP(A38,Birdlist!C:E,3,FALSE)</f>
        <v>Kermadec Petrel</v>
      </c>
      <c r="E38" s="44" t="s">
        <v>2520</v>
      </c>
      <c r="F38" s="32" t="s">
        <v>6</v>
      </c>
      <c r="G38" s="32"/>
      <c r="H38" s="60" t="str">
        <f>VLOOKUP(A38,Birdlist!C:F,4,FALSE)</f>
        <v>Pterodroma neglecta</v>
      </c>
      <c r="I38" s="31"/>
      <c r="J38" s="61" t="str">
        <f>VLOOKUP(A38,Birdlist!C:G,5,FALSE)</f>
        <v>A</v>
      </c>
      <c r="K38" s="34"/>
      <c r="L38" s="44"/>
      <c r="M38" s="44"/>
      <c r="N38" s="25" t="s">
        <v>6</v>
      </c>
    </row>
    <row r="39" spans="1:14" ht="12" customHeight="1" x14ac:dyDescent="0.2">
      <c r="A39" s="42">
        <v>38</v>
      </c>
      <c r="B39" s="25" t="s">
        <v>112</v>
      </c>
      <c r="C39" s="32" t="s">
        <v>111</v>
      </c>
      <c r="D39" s="59" t="str">
        <f>VLOOKUP(A39,Birdlist!C:E,3,FALSE)</f>
        <v>Hawaiian Petrel</v>
      </c>
      <c r="E39" s="44" t="s">
        <v>2520</v>
      </c>
      <c r="F39" s="32" t="s">
        <v>116</v>
      </c>
      <c r="G39" s="32"/>
      <c r="H39" s="60" t="str">
        <f>VLOOKUP(A39,Birdlist!C:F,4,FALSE)</f>
        <v>Pterodroma sandwichensis</v>
      </c>
      <c r="I39" s="31"/>
      <c r="J39" s="61" t="str">
        <f>VLOOKUP(A39,Birdlist!C:G,5,FALSE)</f>
        <v>A</v>
      </c>
      <c r="K39" s="34"/>
      <c r="L39" s="49" t="s">
        <v>50</v>
      </c>
      <c r="M39" s="49" t="s">
        <v>50</v>
      </c>
      <c r="N39" s="32" t="s">
        <v>2283</v>
      </c>
    </row>
    <row r="40" spans="1:14" ht="12" customHeight="1" x14ac:dyDescent="0.2">
      <c r="A40" s="42">
        <v>39</v>
      </c>
      <c r="B40" s="25" t="s">
        <v>112</v>
      </c>
      <c r="C40" s="32" t="s">
        <v>111</v>
      </c>
      <c r="D40" s="59" t="str">
        <f>VLOOKUP(A40,Birdlist!C:E,3,FALSE)</f>
        <v>Bonin Petrel</v>
      </c>
      <c r="E40" s="44" t="s">
        <v>2520</v>
      </c>
      <c r="F40" s="32" t="s">
        <v>6</v>
      </c>
      <c r="G40" s="32"/>
      <c r="H40" s="60" t="str">
        <f>VLOOKUP(A40,Birdlist!C:F,4,FALSE)</f>
        <v>Pterodroma hypoleuca</v>
      </c>
      <c r="I40" s="31"/>
      <c r="J40" s="61" t="str">
        <f>VLOOKUP(A40,Birdlist!C:G,5,FALSE)</f>
        <v>A</v>
      </c>
      <c r="K40" s="34"/>
      <c r="L40" s="49"/>
      <c r="M40" s="49"/>
      <c r="N40" s="32" t="s">
        <v>121</v>
      </c>
    </row>
    <row r="41" spans="1:14" ht="12" customHeight="1" x14ac:dyDescent="0.2">
      <c r="A41" s="42">
        <v>40</v>
      </c>
      <c r="B41" s="25" t="s">
        <v>112</v>
      </c>
      <c r="C41" s="32" t="s">
        <v>111</v>
      </c>
      <c r="D41" s="59" t="str">
        <f>VLOOKUP(A41,Birdlist!C:E,3,FALSE)</f>
        <v>Tahiti Petrel</v>
      </c>
      <c r="E41" s="44" t="s">
        <v>2520</v>
      </c>
      <c r="F41" s="32" t="s">
        <v>6</v>
      </c>
      <c r="G41" s="32"/>
      <c r="H41" s="60" t="str">
        <f>VLOOKUP(A41,Birdlist!C:F,4,FALSE)</f>
        <v>Pseudobulweria rostrata</v>
      </c>
      <c r="I41" s="31"/>
      <c r="J41" s="61" t="str">
        <f>VLOOKUP(A41,Birdlist!C:G,5,FALSE)</f>
        <v>A</v>
      </c>
      <c r="K41" s="34"/>
      <c r="L41" s="44" t="s">
        <v>40</v>
      </c>
      <c r="M41" s="44" t="s">
        <v>2482</v>
      </c>
      <c r="N41" s="25" t="s">
        <v>2284</v>
      </c>
    </row>
    <row r="42" spans="1:14" ht="12" customHeight="1" x14ac:dyDescent="0.2">
      <c r="A42" s="42">
        <v>41</v>
      </c>
      <c r="B42" s="25" t="s">
        <v>112</v>
      </c>
      <c r="C42" s="32" t="s">
        <v>111</v>
      </c>
      <c r="D42" s="59" t="str">
        <f>VLOOKUP(A42,Birdlist!C:E,3,FALSE)</f>
        <v>Streaked Shearwater</v>
      </c>
      <c r="E42" s="49"/>
      <c r="F42" s="32" t="s">
        <v>6</v>
      </c>
      <c r="G42" s="32"/>
      <c r="H42" s="60" t="str">
        <f>VLOOKUP(A42,Birdlist!C:F,4,FALSE)</f>
        <v>Calonectris leucomelas</v>
      </c>
      <c r="I42" s="31"/>
      <c r="J42" s="61" t="str">
        <f>VLOOKUP(A42,Birdlist!C:G,5,FALSE)</f>
        <v>M</v>
      </c>
      <c r="K42" s="34"/>
      <c r="L42" s="49" t="s">
        <v>40</v>
      </c>
      <c r="M42" s="49"/>
      <c r="N42" s="32" t="s">
        <v>121</v>
      </c>
    </row>
    <row r="43" spans="1:14" ht="12" customHeight="1" x14ac:dyDescent="0.2">
      <c r="A43" s="42">
        <v>42</v>
      </c>
      <c r="B43" s="25" t="s">
        <v>112</v>
      </c>
      <c r="C43" s="32" t="s">
        <v>111</v>
      </c>
      <c r="D43" s="59" t="str">
        <f>VLOOKUP(A43,Birdlist!C:E,3,FALSE)</f>
        <v>Wedge-tailed Shearwater</v>
      </c>
      <c r="E43" s="49"/>
      <c r="F43" s="32" t="s">
        <v>6</v>
      </c>
      <c r="G43" s="52"/>
      <c r="H43" s="60" t="str">
        <f>VLOOKUP(A43,Birdlist!C:F,4,FALSE)</f>
        <v>Puffinus pacificus</v>
      </c>
      <c r="I43" s="31" t="s">
        <v>2247</v>
      </c>
      <c r="J43" s="61" t="str">
        <f>VLOOKUP(A43,Birdlist!C:G,5,FALSE)</f>
        <v>M</v>
      </c>
      <c r="K43" s="34"/>
      <c r="L43" s="49"/>
      <c r="M43" s="49"/>
      <c r="N43" s="32" t="s">
        <v>121</v>
      </c>
    </row>
    <row r="44" spans="1:14" ht="12" customHeight="1" x14ac:dyDescent="0.2">
      <c r="A44" s="42">
        <v>43</v>
      </c>
      <c r="B44" s="25" t="s">
        <v>112</v>
      </c>
      <c r="C44" s="32" t="s">
        <v>111</v>
      </c>
      <c r="D44" s="59" t="str">
        <f>VLOOKUP(A44,Birdlist!C:E,3,FALSE)</f>
        <v>Short-tailed Shearwater</v>
      </c>
      <c r="E44" s="44" t="s">
        <v>2520</v>
      </c>
      <c r="F44" s="25" t="s">
        <v>2279</v>
      </c>
      <c r="G44" s="32"/>
      <c r="H44" s="60" t="str">
        <f>VLOOKUP(A44,Birdlist!C:F,4,FALSE)</f>
        <v xml:space="preserve">Ardenna tenuirostris </v>
      </c>
      <c r="I44" s="31"/>
      <c r="J44" s="61" t="str">
        <f>VLOOKUP(A44,Birdlist!C:G,5,FALSE)</f>
        <v>A</v>
      </c>
      <c r="K44" s="34"/>
      <c r="L44" s="49"/>
      <c r="M44" s="49"/>
      <c r="N44" s="32" t="s">
        <v>131</v>
      </c>
    </row>
    <row r="45" spans="1:14" ht="12" customHeight="1" x14ac:dyDescent="0.2">
      <c r="A45" s="42">
        <v>44</v>
      </c>
      <c r="B45" s="25" t="s">
        <v>112</v>
      </c>
      <c r="C45" s="32" t="s">
        <v>111</v>
      </c>
      <c r="D45" s="59" t="str">
        <f>VLOOKUP(A45,Birdlist!C:E,3,FALSE)</f>
        <v>Bulwer's Petrel</v>
      </c>
      <c r="E45" s="44" t="s">
        <v>2520</v>
      </c>
      <c r="F45" s="32" t="s">
        <v>6</v>
      </c>
      <c r="G45" s="32"/>
      <c r="H45" s="60" t="str">
        <f>VLOOKUP(A45,Birdlist!C:F,4,FALSE)</f>
        <v>Bulweria bulwerii</v>
      </c>
      <c r="I45" s="31"/>
      <c r="J45" s="61" t="str">
        <f>VLOOKUP(A45,Birdlist!C:G,5,FALSE)</f>
        <v>A</v>
      </c>
      <c r="K45" s="34"/>
      <c r="L45" s="49"/>
      <c r="M45" s="49"/>
      <c r="N45" s="32" t="s">
        <v>121</v>
      </c>
    </row>
    <row r="46" spans="1:14" ht="12" customHeight="1" x14ac:dyDescent="0.2">
      <c r="A46" s="42">
        <v>45</v>
      </c>
      <c r="B46" s="25" t="s">
        <v>135</v>
      </c>
      <c r="C46" s="32" t="s">
        <v>134</v>
      </c>
      <c r="D46" s="59" t="str">
        <f>VLOOKUP(A46,Birdlist!C:E,3,FALSE)</f>
        <v>Little Grebe</v>
      </c>
      <c r="E46" s="49"/>
      <c r="F46" s="32" t="s">
        <v>6</v>
      </c>
      <c r="G46" s="32"/>
      <c r="H46" s="60" t="str">
        <f>VLOOKUP(A46,Birdlist!C:F,4,FALSE)</f>
        <v>Tachybaptus ruficollis</v>
      </c>
      <c r="I46" s="31"/>
      <c r="J46" s="61" t="str">
        <f>VLOOKUP(A46,Birdlist!C:G,5,FALSE)</f>
        <v>R</v>
      </c>
      <c r="K46" s="34"/>
      <c r="L46" s="49"/>
      <c r="M46" s="49"/>
      <c r="N46" s="32"/>
    </row>
    <row r="47" spans="1:14" ht="12" customHeight="1" x14ac:dyDescent="0.2">
      <c r="A47" s="42">
        <v>46</v>
      </c>
      <c r="B47" s="25" t="s">
        <v>135</v>
      </c>
      <c r="C47" s="32" t="s">
        <v>134</v>
      </c>
      <c r="D47" s="59" t="str">
        <f>VLOOKUP(A47,Birdlist!C:E,3,FALSE)</f>
        <v>Black-necked Grebe</v>
      </c>
      <c r="E47" s="44" t="s">
        <v>2520</v>
      </c>
      <c r="F47" s="32" t="s">
        <v>6</v>
      </c>
      <c r="G47" s="32" t="s">
        <v>2238</v>
      </c>
      <c r="H47" s="60" t="str">
        <f>VLOOKUP(A47,Birdlist!C:F,4,FALSE)</f>
        <v>Podiceps nigricollis</v>
      </c>
      <c r="I47" s="31"/>
      <c r="J47" s="61" t="str">
        <f>VLOOKUP(A47,Birdlist!C:G,5,FALSE)</f>
        <v>A</v>
      </c>
      <c r="K47" s="34"/>
      <c r="L47" s="49"/>
      <c r="M47" s="49"/>
      <c r="N47" s="32" t="s">
        <v>121</v>
      </c>
    </row>
    <row r="48" spans="1:14" ht="12" customHeight="1" x14ac:dyDescent="0.2">
      <c r="A48" s="42">
        <v>47</v>
      </c>
      <c r="B48" s="32" t="s">
        <v>141</v>
      </c>
      <c r="C48" s="32" t="s">
        <v>140</v>
      </c>
      <c r="D48" s="59" t="str">
        <f>VLOOKUP(A48,Birdlist!C:E,3,FALSE)</f>
        <v>Red-tailed Tropicbird</v>
      </c>
      <c r="E48" s="44" t="s">
        <v>2520</v>
      </c>
      <c r="F48" s="32" t="s">
        <v>6</v>
      </c>
      <c r="G48" s="32"/>
      <c r="H48" s="60" t="str">
        <f>VLOOKUP(A48,Birdlist!C:F,4,FALSE)</f>
        <v>Phaethon rubricauda</v>
      </c>
      <c r="I48" s="31"/>
      <c r="J48" s="61" t="str">
        <f>VLOOKUP(A48,Birdlist!C:G,5,FALSE)</f>
        <v>A</v>
      </c>
      <c r="K48" s="34"/>
      <c r="L48" s="49"/>
      <c r="M48" s="49"/>
      <c r="N48" s="32" t="s">
        <v>121</v>
      </c>
    </row>
    <row r="49" spans="1:14" ht="12" customHeight="1" x14ac:dyDescent="0.2">
      <c r="A49" s="42">
        <v>48</v>
      </c>
      <c r="B49" s="32" t="s">
        <v>141</v>
      </c>
      <c r="C49" s="32" t="s">
        <v>140</v>
      </c>
      <c r="D49" s="59" t="str">
        <f>VLOOKUP(A49,Birdlist!C:E,3,FALSE)</f>
        <v>White-tailed Tropicbird</v>
      </c>
      <c r="E49" s="44" t="s">
        <v>2520</v>
      </c>
      <c r="F49" s="32" t="s">
        <v>6</v>
      </c>
      <c r="G49" s="32"/>
      <c r="H49" s="60" t="str">
        <f>VLOOKUP(A49,Birdlist!C:F,4,FALSE)</f>
        <v>Phaethon lepturus</v>
      </c>
      <c r="I49" s="31"/>
      <c r="J49" s="61" t="str">
        <f>VLOOKUP(A49,Birdlist!C:G,5,FALSE)</f>
        <v>A</v>
      </c>
      <c r="K49" s="34"/>
      <c r="L49" s="49"/>
      <c r="M49" s="49"/>
      <c r="N49" s="25" t="s">
        <v>6</v>
      </c>
    </row>
    <row r="50" spans="1:14" ht="12" customHeight="1" x14ac:dyDescent="0.2">
      <c r="A50" s="42">
        <v>49</v>
      </c>
      <c r="B50" s="25" t="s">
        <v>147</v>
      </c>
      <c r="C50" s="32" t="s">
        <v>146</v>
      </c>
      <c r="D50" s="59" t="str">
        <f>VLOOKUP(A50,Birdlist!C:E,3,FALSE)</f>
        <v>Woolly-necked Stork</v>
      </c>
      <c r="E50" s="44" t="s">
        <v>2520</v>
      </c>
      <c r="F50" s="32" t="s">
        <v>6</v>
      </c>
      <c r="G50" s="32"/>
      <c r="H50" s="60" t="str">
        <f>VLOOKUP(A50,Birdlist!C:F,4,FALSE)</f>
        <v>Ciconia episcopus</v>
      </c>
      <c r="I50" s="31"/>
      <c r="J50" s="61" t="str">
        <f>VLOOKUP(A50,Birdlist!C:G,5,FALSE)</f>
        <v>R</v>
      </c>
      <c r="K50" s="34"/>
      <c r="L50" s="49" t="s">
        <v>50</v>
      </c>
      <c r="M50" s="49" t="s">
        <v>2482</v>
      </c>
      <c r="N50" s="32" t="s">
        <v>150</v>
      </c>
    </row>
    <row r="51" spans="1:14" ht="12" customHeight="1" x14ac:dyDescent="0.2">
      <c r="A51" s="42">
        <v>50</v>
      </c>
      <c r="B51" s="25" t="s">
        <v>147</v>
      </c>
      <c r="C51" s="32" t="s">
        <v>146</v>
      </c>
      <c r="D51" s="59" t="str">
        <f>VLOOKUP(A51,Birdlist!C:E,3,FALSE)</f>
        <v>Oriental Stork</v>
      </c>
      <c r="E51" s="44" t="s">
        <v>2520</v>
      </c>
      <c r="F51" s="25" t="s">
        <v>2279</v>
      </c>
      <c r="G51" s="32"/>
      <c r="H51" s="60" t="str">
        <f>VLOOKUP(A51,Birdlist!C:F,4,FALSE)</f>
        <v>Ciconia boyciana</v>
      </c>
      <c r="I51" s="31"/>
      <c r="J51" s="61" t="str">
        <f>VLOOKUP(A51,Birdlist!C:G,5,FALSE)</f>
        <v>A</v>
      </c>
      <c r="K51" s="34"/>
      <c r="L51" s="49" t="s">
        <v>153</v>
      </c>
      <c r="M51" s="49" t="s">
        <v>153</v>
      </c>
      <c r="N51" s="32" t="s">
        <v>154</v>
      </c>
    </row>
    <row r="52" spans="1:14" ht="12" customHeight="1" x14ac:dyDescent="0.2">
      <c r="A52" s="42">
        <v>51</v>
      </c>
      <c r="B52" s="25" t="s">
        <v>156</v>
      </c>
      <c r="C52" s="32" t="s">
        <v>155</v>
      </c>
      <c r="D52" s="59" t="str">
        <f>VLOOKUP(A52,Birdlist!C:E,3,FALSE)</f>
        <v>Black-headed Ibis</v>
      </c>
      <c r="E52" s="44" t="s">
        <v>2520</v>
      </c>
      <c r="F52" s="32" t="s">
        <v>6</v>
      </c>
      <c r="G52" s="32"/>
      <c r="H52" s="60" t="str">
        <f>VLOOKUP(A52,Birdlist!C:F,4,FALSE)</f>
        <v>Threskiornis melanocephalus</v>
      </c>
      <c r="I52" s="31"/>
      <c r="J52" s="61" t="str">
        <f>VLOOKUP(A52,Birdlist!C:G,5,FALSE)</f>
        <v>A</v>
      </c>
      <c r="K52" s="34"/>
      <c r="L52" s="49" t="s">
        <v>40</v>
      </c>
      <c r="M52" s="49" t="s">
        <v>2482</v>
      </c>
      <c r="N52" s="32" t="s">
        <v>159</v>
      </c>
    </row>
    <row r="53" spans="1:14" ht="12" customHeight="1" x14ac:dyDescent="0.2">
      <c r="A53" s="42">
        <v>52</v>
      </c>
      <c r="B53" s="25" t="s">
        <v>156</v>
      </c>
      <c r="C53" s="32" t="s">
        <v>155</v>
      </c>
      <c r="D53" s="59" t="str">
        <f>VLOOKUP(A53,Birdlist!C:E,3,FALSE)</f>
        <v>Glossy Ibis</v>
      </c>
      <c r="E53" s="44" t="s">
        <v>2520</v>
      </c>
      <c r="F53" s="32" t="s">
        <v>6</v>
      </c>
      <c r="G53" s="32"/>
      <c r="H53" s="60" t="str">
        <f>VLOOKUP(A53,Birdlist!C:F,4,FALSE)</f>
        <v>Plegadis falcinellus</v>
      </c>
      <c r="I53" s="31"/>
      <c r="J53" s="61" t="str">
        <f>VLOOKUP(A53,Birdlist!C:G,5,FALSE)</f>
        <v>R</v>
      </c>
      <c r="K53" s="34"/>
      <c r="L53" s="49"/>
      <c r="M53" s="49"/>
      <c r="N53" s="25" t="s">
        <v>162</v>
      </c>
    </row>
    <row r="54" spans="1:14" ht="12" customHeight="1" x14ac:dyDescent="0.2">
      <c r="A54" s="42">
        <v>53</v>
      </c>
      <c r="B54" s="25" t="s">
        <v>156</v>
      </c>
      <c r="C54" s="32" t="s">
        <v>155</v>
      </c>
      <c r="D54" s="59" t="str">
        <f>VLOOKUP(A54,Birdlist!C:E,3,FALSE)</f>
        <v>Eurasian Spoonbill</v>
      </c>
      <c r="E54" s="44" t="s">
        <v>2520</v>
      </c>
      <c r="F54" s="25" t="s">
        <v>2279</v>
      </c>
      <c r="G54" s="32"/>
      <c r="H54" s="60" t="str">
        <f>VLOOKUP(A54,Birdlist!C:F,4,FALSE)</f>
        <v>Platalea leucorodia</v>
      </c>
      <c r="I54" s="31"/>
      <c r="J54" s="61" t="str">
        <f>VLOOKUP(A54,Birdlist!C:G,5,FALSE)</f>
        <v>A</v>
      </c>
      <c r="K54" s="34"/>
      <c r="L54" s="49"/>
      <c r="M54" s="49"/>
      <c r="N54" s="25" t="s">
        <v>165</v>
      </c>
    </row>
    <row r="55" spans="1:14" ht="12" customHeight="1" x14ac:dyDescent="0.2">
      <c r="A55" s="42">
        <v>54</v>
      </c>
      <c r="B55" s="25" t="s">
        <v>156</v>
      </c>
      <c r="C55" s="32" t="s">
        <v>155</v>
      </c>
      <c r="D55" s="59" t="str">
        <f>VLOOKUP(A55,Birdlist!C:E,3,FALSE)</f>
        <v>Black-faced Spoonbill</v>
      </c>
      <c r="E55" s="44" t="s">
        <v>2520</v>
      </c>
      <c r="F55" s="32" t="s">
        <v>6</v>
      </c>
      <c r="G55" s="32"/>
      <c r="H55" s="60" t="str">
        <f>VLOOKUP(A55,Birdlist!C:F,4,FALSE)</f>
        <v>Platalea minor</v>
      </c>
      <c r="I55" s="31"/>
      <c r="J55" s="61" t="str">
        <f>VLOOKUP(A55,Birdlist!C:G,5,FALSE)</f>
        <v>A</v>
      </c>
      <c r="K55" s="34"/>
      <c r="L55" s="49" t="s">
        <v>153</v>
      </c>
      <c r="M55" s="49" t="s">
        <v>153</v>
      </c>
      <c r="N55" s="32"/>
    </row>
    <row r="56" spans="1:14" ht="12" customHeight="1" x14ac:dyDescent="0.2">
      <c r="A56" s="42">
        <v>55</v>
      </c>
      <c r="B56" s="25" t="s">
        <v>170</v>
      </c>
      <c r="C56" s="32" t="s">
        <v>169</v>
      </c>
      <c r="D56" s="59" t="str">
        <f>VLOOKUP(A56,Birdlist!C:E,3,FALSE)</f>
        <v>Eurasian Bittern</v>
      </c>
      <c r="E56" s="44" t="s">
        <v>2520</v>
      </c>
      <c r="F56" s="32" t="s">
        <v>172</v>
      </c>
      <c r="G56" s="32" t="s">
        <v>172</v>
      </c>
      <c r="H56" s="60" t="str">
        <f>VLOOKUP(A56,Birdlist!C:F,4,FALSE)</f>
        <v>Botaurus stellaris</v>
      </c>
      <c r="I56" s="31"/>
      <c r="J56" s="61" t="str">
        <f>VLOOKUP(A56,Birdlist!C:G,5,FALSE)</f>
        <v>A</v>
      </c>
      <c r="K56" s="34"/>
      <c r="L56" s="49"/>
      <c r="M56" s="49"/>
      <c r="N56" s="32" t="s">
        <v>121</v>
      </c>
    </row>
    <row r="57" spans="1:14" ht="12" customHeight="1" x14ac:dyDescent="0.2">
      <c r="A57" s="42">
        <v>56</v>
      </c>
      <c r="B57" s="25" t="s">
        <v>170</v>
      </c>
      <c r="C57" s="32" t="s">
        <v>169</v>
      </c>
      <c r="D57" s="59" t="str">
        <f>VLOOKUP(A57,Birdlist!C:E,3,FALSE)</f>
        <v>Yellow Bittern</v>
      </c>
      <c r="E57" s="49"/>
      <c r="F57" s="32" t="s">
        <v>6</v>
      </c>
      <c r="G57" s="32"/>
      <c r="H57" s="60" t="str">
        <f>VLOOKUP(A57,Birdlist!C:F,4,FALSE)</f>
        <v>Ixobrychus sinensis</v>
      </c>
      <c r="I57" s="31"/>
      <c r="J57" s="61" t="str">
        <f>VLOOKUP(A57,Birdlist!C:G,5,FALSE)</f>
        <v>R</v>
      </c>
      <c r="K57" s="34"/>
      <c r="L57" s="49"/>
      <c r="M57" s="49"/>
      <c r="N57" s="32" t="s">
        <v>121</v>
      </c>
    </row>
    <row r="58" spans="1:14" ht="12" customHeight="1" x14ac:dyDescent="0.2">
      <c r="A58" s="42">
        <v>57</v>
      </c>
      <c r="B58" s="25" t="s">
        <v>170</v>
      </c>
      <c r="C58" s="32" t="s">
        <v>169</v>
      </c>
      <c r="D58" s="59" t="str">
        <f>VLOOKUP(A58,Birdlist!C:E,3,FALSE)</f>
        <v>Von Schrenck's Bittern</v>
      </c>
      <c r="E58" s="44" t="s">
        <v>2520</v>
      </c>
      <c r="F58" s="32" t="s">
        <v>177</v>
      </c>
      <c r="G58" s="32" t="s">
        <v>177</v>
      </c>
      <c r="H58" s="60" t="str">
        <f>VLOOKUP(A58,Birdlist!C:F,4,FALSE)</f>
        <v>Ixobrychus eurhythmus</v>
      </c>
      <c r="I58" s="31"/>
      <c r="J58" s="61" t="str">
        <f>VLOOKUP(A58,Birdlist!C:G,5,FALSE)</f>
        <v>M</v>
      </c>
      <c r="K58" s="34"/>
      <c r="L58" s="49"/>
      <c r="M58" s="49"/>
      <c r="N58" s="32" t="s">
        <v>121</v>
      </c>
    </row>
    <row r="59" spans="1:14" ht="12" customHeight="1" x14ac:dyDescent="0.2">
      <c r="A59" s="42">
        <v>58</v>
      </c>
      <c r="B59" s="25" t="s">
        <v>170</v>
      </c>
      <c r="C59" s="32" t="s">
        <v>169</v>
      </c>
      <c r="D59" s="59" t="str">
        <f>VLOOKUP(A59,Birdlist!C:E,3,FALSE)</f>
        <v>Cinnamon Bittern</v>
      </c>
      <c r="E59" s="49"/>
      <c r="F59" s="32" t="s">
        <v>6</v>
      </c>
      <c r="G59" s="32"/>
      <c r="H59" s="60" t="str">
        <f>VLOOKUP(A59,Birdlist!C:F,4,FALSE)</f>
        <v>Ixobrychus cinnamomeus</v>
      </c>
      <c r="I59" s="31"/>
      <c r="J59" s="61" t="str">
        <f>VLOOKUP(A59,Birdlist!C:G,5,FALSE)</f>
        <v>R</v>
      </c>
      <c r="K59" s="34"/>
      <c r="L59" s="49"/>
      <c r="M59" s="49"/>
      <c r="N59" s="32" t="s">
        <v>121</v>
      </c>
    </row>
    <row r="60" spans="1:14" ht="12" customHeight="1" x14ac:dyDescent="0.2">
      <c r="A60" s="42">
        <v>59</v>
      </c>
      <c r="B60" s="25" t="s">
        <v>170</v>
      </c>
      <c r="C60" s="32" t="s">
        <v>169</v>
      </c>
      <c r="D60" s="59" t="str">
        <f>VLOOKUP(A60,Birdlist!C:E,3,FALSE)</f>
        <v>Black Bittern</v>
      </c>
      <c r="E60" s="49"/>
      <c r="F60" s="32" t="s">
        <v>6</v>
      </c>
      <c r="G60" s="52"/>
      <c r="H60" s="60" t="str">
        <f>VLOOKUP(A60,Birdlist!C:F,4,FALSE)</f>
        <v>Dupetor flavicollis</v>
      </c>
      <c r="I60" s="32" t="s">
        <v>2184</v>
      </c>
      <c r="J60" s="61" t="str">
        <f>VLOOKUP(A60,Birdlist!C:G,5,FALSE)</f>
        <v>R</v>
      </c>
      <c r="K60" s="34"/>
      <c r="L60" s="49"/>
      <c r="M60" s="49"/>
      <c r="N60" s="25" t="s">
        <v>6</v>
      </c>
    </row>
    <row r="61" spans="1:14" ht="12" customHeight="1" x14ac:dyDescent="0.2">
      <c r="A61" s="42">
        <v>60</v>
      </c>
      <c r="B61" s="25" t="s">
        <v>170</v>
      </c>
      <c r="C61" s="32" t="s">
        <v>169</v>
      </c>
      <c r="D61" s="59" t="str">
        <f>VLOOKUP(A61,Birdlist!C:E,3,FALSE)</f>
        <v>Japanese Night Heron</v>
      </c>
      <c r="E61" s="44" t="s">
        <v>2520</v>
      </c>
      <c r="F61" s="32" t="s">
        <v>6</v>
      </c>
      <c r="G61" s="32" t="s">
        <v>2191</v>
      </c>
      <c r="H61" s="60" t="str">
        <f>VLOOKUP(A61,Birdlist!C:F,4,FALSE)</f>
        <v>Gorsachius goisagi</v>
      </c>
      <c r="I61" s="31"/>
      <c r="J61" s="61" t="str">
        <f>VLOOKUP(A61,Birdlist!C:G,5,FALSE)</f>
        <v>M</v>
      </c>
      <c r="K61" s="34"/>
      <c r="L61" s="49" t="s">
        <v>153</v>
      </c>
      <c r="M61" s="49" t="s">
        <v>153</v>
      </c>
      <c r="N61" s="32" t="s">
        <v>121</v>
      </c>
    </row>
    <row r="62" spans="1:14" ht="12" customHeight="1" x14ac:dyDescent="0.2">
      <c r="A62" s="42">
        <v>61</v>
      </c>
      <c r="B62" s="25" t="s">
        <v>170</v>
      </c>
      <c r="C62" s="32" t="s">
        <v>169</v>
      </c>
      <c r="D62" s="59" t="str">
        <f>VLOOKUP(A62,Birdlist!C:E,3,FALSE)</f>
        <v>Malayan Night Heron</v>
      </c>
      <c r="E62" s="49"/>
      <c r="F62" s="32" t="s">
        <v>6</v>
      </c>
      <c r="G62" s="32" t="s">
        <v>2490</v>
      </c>
      <c r="H62" s="60" t="str">
        <f>VLOOKUP(A62,Birdlist!C:F,4,FALSE)</f>
        <v>Gorsachius melanolophus</v>
      </c>
      <c r="I62" s="31" t="s">
        <v>2491</v>
      </c>
      <c r="J62" s="61" t="str">
        <f>VLOOKUP(A62,Birdlist!C:G,5,FALSE)</f>
        <v>R</v>
      </c>
      <c r="K62" s="34"/>
      <c r="L62" s="49"/>
      <c r="M62" s="49"/>
      <c r="N62" s="32" t="s">
        <v>121</v>
      </c>
    </row>
    <row r="63" spans="1:14" ht="12" customHeight="1" x14ac:dyDescent="0.2">
      <c r="A63" s="42">
        <v>62</v>
      </c>
      <c r="B63" s="25" t="s">
        <v>170</v>
      </c>
      <c r="C63" s="32" t="s">
        <v>169</v>
      </c>
      <c r="D63" s="59" t="str">
        <f>VLOOKUP(A63,Birdlist!C:E,3,FALSE)</f>
        <v>Black-crowned Night Heron</v>
      </c>
      <c r="E63" s="49"/>
      <c r="F63" s="32" t="s">
        <v>2223</v>
      </c>
      <c r="G63" s="32" t="s">
        <v>2223</v>
      </c>
      <c r="H63" s="60" t="str">
        <f>VLOOKUP(A63,Birdlist!C:F,4,FALSE)</f>
        <v>Nycticorax nycticorax</v>
      </c>
      <c r="I63" s="31"/>
      <c r="J63" s="61" t="str">
        <f>VLOOKUP(A63,Birdlist!C:G,5,FALSE)</f>
        <v>R</v>
      </c>
      <c r="K63" s="34"/>
      <c r="L63" s="49"/>
      <c r="M63" s="49"/>
      <c r="N63" s="32" t="s">
        <v>189</v>
      </c>
    </row>
    <row r="64" spans="1:14" ht="12" customHeight="1" x14ac:dyDescent="0.2">
      <c r="A64" s="42">
        <v>63</v>
      </c>
      <c r="B64" s="25" t="s">
        <v>170</v>
      </c>
      <c r="C64" s="32" t="s">
        <v>169</v>
      </c>
      <c r="D64" s="59" t="str">
        <f>VLOOKUP(A64,Birdlist!C:E,3,FALSE)</f>
        <v>Rufous Night Heron</v>
      </c>
      <c r="E64" s="49"/>
      <c r="F64" s="32" t="s">
        <v>191</v>
      </c>
      <c r="G64" s="32" t="s">
        <v>191</v>
      </c>
      <c r="H64" s="60" t="str">
        <f>VLOOKUP(A64,Birdlist!C:F,4,FALSE)</f>
        <v>Nycticorax caledonicus</v>
      </c>
      <c r="I64" s="31"/>
      <c r="J64" s="61" t="str">
        <f>VLOOKUP(A64,Birdlist!C:G,5,FALSE)</f>
        <v>R</v>
      </c>
      <c r="K64" s="34"/>
      <c r="L64" s="49"/>
      <c r="M64" s="49"/>
      <c r="N64" s="25" t="s">
        <v>193</v>
      </c>
    </row>
    <row r="65" spans="1:14" ht="12" customHeight="1" x14ac:dyDescent="0.2">
      <c r="A65" s="42">
        <v>64</v>
      </c>
      <c r="B65" s="25" t="s">
        <v>170</v>
      </c>
      <c r="C65" s="32" t="s">
        <v>169</v>
      </c>
      <c r="D65" s="59" t="str">
        <f>VLOOKUP(A65,Birdlist!C:E,3,FALSE)</f>
        <v>Striated Heron</v>
      </c>
      <c r="E65" s="49"/>
      <c r="F65" s="32" t="s">
        <v>195</v>
      </c>
      <c r="G65" s="32"/>
      <c r="H65" s="60" t="str">
        <f>VLOOKUP(A65,Birdlist!C:F,4,FALSE)</f>
        <v>Butorides striata</v>
      </c>
      <c r="I65" s="31"/>
      <c r="J65" s="61" t="str">
        <f>VLOOKUP(A65,Birdlist!C:G,5,FALSE)</f>
        <v>R,M</v>
      </c>
      <c r="K65" s="34"/>
      <c r="L65" s="49"/>
      <c r="M65" s="49"/>
      <c r="N65" s="25" t="s">
        <v>198</v>
      </c>
    </row>
    <row r="66" spans="1:14" ht="12" customHeight="1" x14ac:dyDescent="0.2">
      <c r="A66" s="42">
        <v>65</v>
      </c>
      <c r="B66" s="25" t="s">
        <v>170</v>
      </c>
      <c r="C66" s="32" t="s">
        <v>169</v>
      </c>
      <c r="D66" s="59" t="str">
        <f>VLOOKUP(A66,Birdlist!C:E,3,FALSE)</f>
        <v>Chinese Pond Heron</v>
      </c>
      <c r="E66" s="44" t="s">
        <v>2520</v>
      </c>
      <c r="F66" s="32" t="s">
        <v>200</v>
      </c>
      <c r="G66" s="32" t="s">
        <v>200</v>
      </c>
      <c r="H66" s="60" t="str">
        <f>VLOOKUP(A66,Birdlist!C:F,4,FALSE)</f>
        <v>Ardeola bacchus</v>
      </c>
      <c r="I66" s="31"/>
      <c r="J66" s="61" t="str">
        <f>VLOOKUP(A66,Birdlist!C:G,5,FALSE)</f>
        <v>M</v>
      </c>
      <c r="K66" s="34"/>
      <c r="L66" s="49"/>
      <c r="M66" s="49"/>
      <c r="N66" s="32" t="s">
        <v>121</v>
      </c>
    </row>
    <row r="67" spans="1:14" ht="12" customHeight="1" x14ac:dyDescent="0.2">
      <c r="A67" s="42">
        <v>66</v>
      </c>
      <c r="B67" s="25" t="s">
        <v>170</v>
      </c>
      <c r="C67" s="32" t="s">
        <v>169</v>
      </c>
      <c r="D67" s="59" t="str">
        <f>VLOOKUP(A67,Birdlist!C:E,3,FALSE)</f>
        <v>Javan Pond Heron</v>
      </c>
      <c r="E67" s="49"/>
      <c r="F67" s="32" t="s">
        <v>203</v>
      </c>
      <c r="G67" s="32" t="s">
        <v>203</v>
      </c>
      <c r="H67" s="60" t="str">
        <f>VLOOKUP(A67,Birdlist!C:F,4,FALSE)</f>
        <v>Ardeola speciosa</v>
      </c>
      <c r="I67" s="31"/>
      <c r="J67" s="61" t="str">
        <f>VLOOKUP(A67,Birdlist!C:G,5,FALSE)</f>
        <v>R</v>
      </c>
      <c r="K67" s="34"/>
      <c r="L67" s="49"/>
      <c r="M67" s="49"/>
      <c r="N67" s="32" t="s">
        <v>121</v>
      </c>
    </row>
    <row r="68" spans="1:14" ht="12" customHeight="1" x14ac:dyDescent="0.2">
      <c r="A68" s="42">
        <v>67</v>
      </c>
      <c r="B68" s="25" t="s">
        <v>170</v>
      </c>
      <c r="C68" s="32" t="s">
        <v>169</v>
      </c>
      <c r="D68" s="59" t="str">
        <f>VLOOKUP(A68,Birdlist!C:E,3,FALSE)</f>
        <v>Eastern Cattle Egret</v>
      </c>
      <c r="E68" s="49"/>
      <c r="F68" s="32" t="s">
        <v>206</v>
      </c>
      <c r="G68" s="32" t="s">
        <v>2492</v>
      </c>
      <c r="H68" s="60" t="str">
        <f>VLOOKUP(A68,Birdlist!C:F,4,FALSE)</f>
        <v>Bubulcus coromandus</v>
      </c>
      <c r="I68" s="31" t="s">
        <v>2493</v>
      </c>
      <c r="J68" s="61" t="str">
        <f>VLOOKUP(A68,Birdlist!C:G,5,FALSE)</f>
        <v>R,M</v>
      </c>
      <c r="K68" s="34"/>
      <c r="L68" s="49"/>
      <c r="M68" s="49"/>
      <c r="N68" s="31" t="s">
        <v>2285</v>
      </c>
    </row>
    <row r="69" spans="1:14" ht="12" customHeight="1" x14ac:dyDescent="0.2">
      <c r="A69" s="42">
        <v>68</v>
      </c>
      <c r="B69" s="25" t="s">
        <v>170</v>
      </c>
      <c r="C69" s="32" t="s">
        <v>169</v>
      </c>
      <c r="D69" s="59" t="str">
        <f>VLOOKUP(A69,Birdlist!C:E,3,FALSE)</f>
        <v>Grey Heron</v>
      </c>
      <c r="E69" s="49"/>
      <c r="F69" s="32" t="s">
        <v>6</v>
      </c>
      <c r="G69" s="32" t="s">
        <v>2159</v>
      </c>
      <c r="H69" s="60" t="str">
        <f>VLOOKUP(A69,Birdlist!C:F,4,FALSE)</f>
        <v>Ardea cinerea</v>
      </c>
      <c r="I69" s="31"/>
      <c r="J69" s="61" t="str">
        <f>VLOOKUP(A69,Birdlist!C:G,5,FALSE)</f>
        <v>M</v>
      </c>
      <c r="K69" s="34"/>
      <c r="L69" s="49"/>
      <c r="M69" s="49"/>
      <c r="N69" s="32" t="s">
        <v>121</v>
      </c>
    </row>
    <row r="70" spans="1:14" ht="12" customHeight="1" x14ac:dyDescent="0.2">
      <c r="A70" s="42">
        <v>69</v>
      </c>
      <c r="B70" s="25" t="s">
        <v>170</v>
      </c>
      <c r="C70" s="32" t="s">
        <v>169</v>
      </c>
      <c r="D70" s="59" t="str">
        <f>VLOOKUP(A70,Birdlist!C:E,3,FALSE)</f>
        <v>Great-billed Heron</v>
      </c>
      <c r="E70" s="49"/>
      <c r="F70" s="32" t="s">
        <v>6</v>
      </c>
      <c r="G70" s="32"/>
      <c r="H70" s="60" t="str">
        <f>VLOOKUP(A70,Birdlist!C:F,4,FALSE)</f>
        <v>Ardea sumatrana</v>
      </c>
      <c r="I70" s="31"/>
      <c r="J70" s="61" t="str">
        <f>VLOOKUP(A70,Birdlist!C:G,5,FALSE)</f>
        <v>R</v>
      </c>
      <c r="K70" s="34"/>
      <c r="L70" s="49"/>
      <c r="M70" s="49"/>
      <c r="N70" s="32" t="s">
        <v>121</v>
      </c>
    </row>
    <row r="71" spans="1:14" ht="12" customHeight="1" x14ac:dyDescent="0.2">
      <c r="A71" s="42">
        <v>70</v>
      </c>
      <c r="B71" s="25" t="s">
        <v>170</v>
      </c>
      <c r="C71" s="32" t="s">
        <v>169</v>
      </c>
      <c r="D71" s="59" t="str">
        <f>VLOOKUP(A71,Birdlist!C:E,3,FALSE)</f>
        <v>Purple Heron</v>
      </c>
      <c r="E71" s="49"/>
      <c r="F71" s="32"/>
      <c r="G71" s="32"/>
      <c r="H71" s="60" t="str">
        <f>VLOOKUP(A71,Birdlist!C:F,4,FALSE)</f>
        <v>Ardea purpurea</v>
      </c>
      <c r="I71" s="31"/>
      <c r="J71" s="61" t="str">
        <f>VLOOKUP(A71,Birdlist!C:G,5,FALSE)</f>
        <v>R</v>
      </c>
      <c r="K71" s="34"/>
      <c r="L71" s="49"/>
      <c r="M71" s="49"/>
      <c r="N71" s="32" t="s">
        <v>121</v>
      </c>
    </row>
    <row r="72" spans="1:14" ht="12" customHeight="1" x14ac:dyDescent="0.2">
      <c r="A72" s="42">
        <v>71</v>
      </c>
      <c r="B72" s="25" t="s">
        <v>170</v>
      </c>
      <c r="C72" s="32" t="s">
        <v>169</v>
      </c>
      <c r="D72" s="59" t="str">
        <f>VLOOKUP(A72,Birdlist!C:E,3,FALSE)</f>
        <v>Great Egret</v>
      </c>
      <c r="E72" s="49"/>
      <c r="F72" s="32" t="s">
        <v>6</v>
      </c>
      <c r="G72" s="32"/>
      <c r="H72" s="60" t="str">
        <f>VLOOKUP(A72,Birdlist!C:F,4,FALSE)</f>
        <v>Ardea alba</v>
      </c>
      <c r="I72" s="31"/>
      <c r="J72" s="61" t="str">
        <f>VLOOKUP(A72,Birdlist!C:G,5,FALSE)</f>
        <v>R,M</v>
      </c>
      <c r="K72" s="34"/>
      <c r="L72" s="49"/>
      <c r="M72" s="49"/>
      <c r="N72" s="25" t="s">
        <v>217</v>
      </c>
    </row>
    <row r="73" spans="1:14" ht="12" customHeight="1" x14ac:dyDescent="0.2">
      <c r="A73" s="42">
        <v>72</v>
      </c>
      <c r="B73" s="25" t="s">
        <v>170</v>
      </c>
      <c r="C73" s="32" t="s">
        <v>169</v>
      </c>
      <c r="D73" s="59" t="str">
        <f>VLOOKUP(A73,Birdlist!C:E,3,FALSE)</f>
        <v>Intermediate Egret</v>
      </c>
      <c r="E73" s="49"/>
      <c r="F73" s="32" t="s">
        <v>6</v>
      </c>
      <c r="G73" s="32"/>
      <c r="H73" s="60" t="str">
        <f>VLOOKUP(A73,Birdlist!C:F,4,FALSE)</f>
        <v>Ardea intermedia</v>
      </c>
      <c r="I73" s="31"/>
      <c r="J73" s="61" t="str">
        <f>VLOOKUP(A73,Birdlist!C:G,5,FALSE)</f>
        <v>R,M</v>
      </c>
      <c r="K73" s="34"/>
      <c r="L73" s="49"/>
      <c r="M73" s="49"/>
      <c r="N73" s="32" t="s">
        <v>121</v>
      </c>
    </row>
    <row r="74" spans="1:14" ht="12" customHeight="1" x14ac:dyDescent="0.2">
      <c r="A74" s="42">
        <v>73</v>
      </c>
      <c r="B74" s="25" t="s">
        <v>170</v>
      </c>
      <c r="C74" s="32" t="s">
        <v>169</v>
      </c>
      <c r="D74" s="59" t="str">
        <f>VLOOKUP(A74,Birdlist!C:E,3,FALSE)</f>
        <v>Little Egret</v>
      </c>
      <c r="E74" s="49"/>
      <c r="F74" s="32" t="s">
        <v>6</v>
      </c>
      <c r="G74" s="32"/>
      <c r="H74" s="60" t="str">
        <f>VLOOKUP(A74,Birdlist!C:F,4,FALSE)</f>
        <v>Egretta garzetta</v>
      </c>
      <c r="I74" s="31"/>
      <c r="J74" s="61" t="str">
        <f>VLOOKUP(A74,Birdlist!C:G,5,FALSE)</f>
        <v>R,M</v>
      </c>
      <c r="K74" s="34"/>
      <c r="L74" s="49"/>
      <c r="M74" s="49"/>
      <c r="N74" s="32" t="s">
        <v>222</v>
      </c>
    </row>
    <row r="75" spans="1:14" ht="12" customHeight="1" x14ac:dyDescent="0.2">
      <c r="A75" s="42">
        <v>74</v>
      </c>
      <c r="B75" s="25" t="s">
        <v>170</v>
      </c>
      <c r="C75" s="32" t="s">
        <v>169</v>
      </c>
      <c r="D75" s="59" t="str">
        <f>VLOOKUP(A75,Birdlist!C:E,3,FALSE)</f>
        <v>Pacific Reef Heron</v>
      </c>
      <c r="E75" s="49"/>
      <c r="F75" s="32" t="s">
        <v>224</v>
      </c>
      <c r="G75" s="32" t="s">
        <v>2185</v>
      </c>
      <c r="H75" s="60" t="str">
        <f>VLOOKUP(A75,Birdlist!C:F,4,FALSE)</f>
        <v>Egretta sacra</v>
      </c>
      <c r="I75" s="31"/>
      <c r="J75" s="61" t="str">
        <f>VLOOKUP(A75,Birdlist!C:G,5,FALSE)</f>
        <v>R</v>
      </c>
      <c r="K75" s="47"/>
      <c r="L75" s="49"/>
      <c r="M75" s="49"/>
      <c r="N75" s="32" t="s">
        <v>121</v>
      </c>
    </row>
    <row r="76" spans="1:14" ht="12" customHeight="1" x14ac:dyDescent="0.2">
      <c r="A76" s="42">
        <v>75</v>
      </c>
      <c r="B76" s="25" t="s">
        <v>170</v>
      </c>
      <c r="C76" s="32" t="s">
        <v>169</v>
      </c>
      <c r="D76" s="59" t="str">
        <f>VLOOKUP(A76,Birdlist!C:E,3,FALSE)</f>
        <v>Chinese Egret</v>
      </c>
      <c r="E76" s="49"/>
      <c r="F76" s="32" t="s">
        <v>6</v>
      </c>
      <c r="G76" s="32"/>
      <c r="H76" s="60" t="str">
        <f>VLOOKUP(A76,Birdlist!C:F,4,FALSE)</f>
        <v>Egretta eulophotes</v>
      </c>
      <c r="I76" s="31"/>
      <c r="J76" s="61" t="str">
        <f>VLOOKUP(A76,Birdlist!C:G,5,FALSE)</f>
        <v>M</v>
      </c>
      <c r="K76" s="34"/>
      <c r="L76" s="49" t="s">
        <v>50</v>
      </c>
      <c r="M76" s="49" t="s">
        <v>50</v>
      </c>
      <c r="N76" s="32" t="s">
        <v>121</v>
      </c>
    </row>
    <row r="77" spans="1:14" ht="12" customHeight="1" x14ac:dyDescent="0.2">
      <c r="A77" s="42">
        <v>76</v>
      </c>
      <c r="B77" s="25" t="s">
        <v>229</v>
      </c>
      <c r="C77" s="32" t="s">
        <v>228</v>
      </c>
      <c r="D77" s="59" t="str">
        <f>VLOOKUP(A77,Birdlist!C:E,3,FALSE)</f>
        <v>Spot-billed Pelican</v>
      </c>
      <c r="E77" s="44" t="s">
        <v>2520</v>
      </c>
      <c r="F77" s="32" t="s">
        <v>6</v>
      </c>
      <c r="G77" s="32"/>
      <c r="H77" s="60" t="str">
        <f>VLOOKUP(A77,Birdlist!C:F,4,FALSE)</f>
        <v>Pelecanus philippensis</v>
      </c>
      <c r="I77" s="31"/>
      <c r="J77" s="61" t="str">
        <f>VLOOKUP(A77,Birdlist!C:G,5,FALSE)</f>
        <v>EX</v>
      </c>
      <c r="K77" s="34"/>
      <c r="L77" s="49" t="s">
        <v>40</v>
      </c>
      <c r="M77" s="49" t="s">
        <v>2482</v>
      </c>
      <c r="N77" s="32" t="s">
        <v>233</v>
      </c>
    </row>
    <row r="78" spans="1:14" ht="12" customHeight="1" x14ac:dyDescent="0.2">
      <c r="A78" s="42">
        <v>77</v>
      </c>
      <c r="B78" s="25" t="s">
        <v>229</v>
      </c>
      <c r="C78" s="32" t="s">
        <v>228</v>
      </c>
      <c r="D78" s="59" t="str">
        <f>VLOOKUP(A78,Birdlist!C:E,3,FALSE)</f>
        <v>Dalmatian Pelican</v>
      </c>
      <c r="E78" s="44" t="s">
        <v>2520</v>
      </c>
      <c r="F78" s="25" t="s">
        <v>2279</v>
      </c>
      <c r="G78" s="32"/>
      <c r="H78" s="60" t="str">
        <f>VLOOKUP(A78,Birdlist!C:F,4,FALSE)</f>
        <v>Pelecanus crispus</v>
      </c>
      <c r="I78" s="31"/>
      <c r="J78" s="61" t="str">
        <f>VLOOKUP(A78,Birdlist!C:G,5,FALSE)</f>
        <v>A</v>
      </c>
      <c r="K78" s="34"/>
      <c r="L78" s="44" t="s">
        <v>40</v>
      </c>
      <c r="M78" s="44" t="s">
        <v>50</v>
      </c>
      <c r="N78" s="25" t="s">
        <v>236</v>
      </c>
    </row>
    <row r="79" spans="1:14" ht="12" customHeight="1" x14ac:dyDescent="0.2">
      <c r="A79" s="42">
        <v>78</v>
      </c>
      <c r="B79" s="25" t="s">
        <v>229</v>
      </c>
      <c r="C79" s="32" t="s">
        <v>228</v>
      </c>
      <c r="D79" s="59" t="str">
        <f>VLOOKUP(A79,Birdlist!C:E,3,FALSE)</f>
        <v>Australian Pelican</v>
      </c>
      <c r="E79" s="44" t="s">
        <v>2520</v>
      </c>
      <c r="F79" s="25" t="s">
        <v>2279</v>
      </c>
      <c r="G79" s="25"/>
      <c r="H79" s="60" t="str">
        <f>VLOOKUP(A79,Birdlist!C:F,4,FALSE)</f>
        <v>Pelecanus conspicillatus</v>
      </c>
      <c r="I79" s="27"/>
      <c r="J79" s="61" t="str">
        <f>VLOOKUP(A79,Birdlist!C:G,5,FALSE)</f>
        <v>A</v>
      </c>
      <c r="K79" s="25"/>
      <c r="L79" s="44"/>
      <c r="M79" s="44"/>
      <c r="N79" s="25" t="s">
        <v>238</v>
      </c>
    </row>
    <row r="80" spans="1:14" ht="12" customHeight="1" x14ac:dyDescent="0.2">
      <c r="A80" s="42">
        <v>79</v>
      </c>
      <c r="B80" s="25" t="s">
        <v>240</v>
      </c>
      <c r="C80" s="32" t="s">
        <v>239</v>
      </c>
      <c r="D80" s="59" t="str">
        <f>VLOOKUP(A80,Birdlist!C:E,3,FALSE)</f>
        <v>Christmas Island Frigatebird</v>
      </c>
      <c r="E80" s="44" t="s">
        <v>2520</v>
      </c>
      <c r="F80" s="25" t="s">
        <v>2279</v>
      </c>
      <c r="G80" s="32"/>
      <c r="H80" s="60" t="str">
        <f>VLOOKUP(A80,Birdlist!C:F,4,FALSE)</f>
        <v>Fregata andrewsi</v>
      </c>
      <c r="I80" s="31"/>
      <c r="J80" s="61" t="str">
        <f>VLOOKUP(A80,Birdlist!C:G,5,FALSE)</f>
        <v>M</v>
      </c>
      <c r="K80" s="34"/>
      <c r="L80" s="44" t="s">
        <v>69</v>
      </c>
      <c r="M80" s="44" t="s">
        <v>69</v>
      </c>
      <c r="N80" s="25" t="s">
        <v>243</v>
      </c>
    </row>
    <row r="81" spans="1:14" ht="12" customHeight="1" x14ac:dyDescent="0.2">
      <c r="A81" s="42">
        <v>80</v>
      </c>
      <c r="B81" s="25" t="s">
        <v>240</v>
      </c>
      <c r="C81" s="32" t="s">
        <v>239</v>
      </c>
      <c r="D81" s="59" t="str">
        <f>VLOOKUP(A81,Birdlist!C:E,3,FALSE)</f>
        <v>Great Frigatebird</v>
      </c>
      <c r="E81" s="49"/>
      <c r="F81" s="32" t="s">
        <v>6</v>
      </c>
      <c r="G81" s="32"/>
      <c r="H81" s="60" t="str">
        <f>VLOOKUP(A81,Birdlist!C:F,4,FALSE)</f>
        <v>Fregata minor</v>
      </c>
      <c r="I81" s="31"/>
      <c r="J81" s="61" t="str">
        <f>VLOOKUP(A81,Birdlist!C:G,5,FALSE)</f>
        <v>M</v>
      </c>
      <c r="K81" s="34"/>
      <c r="L81" s="49"/>
      <c r="M81" s="49"/>
      <c r="N81" s="32" t="s">
        <v>246</v>
      </c>
    </row>
    <row r="82" spans="1:14" ht="12" customHeight="1" x14ac:dyDescent="0.2">
      <c r="A82" s="42">
        <v>81</v>
      </c>
      <c r="B82" s="25" t="s">
        <v>240</v>
      </c>
      <c r="C82" s="32" t="s">
        <v>239</v>
      </c>
      <c r="D82" s="59" t="str">
        <f>VLOOKUP(A82,Birdlist!C:E,3,FALSE)</f>
        <v>Lesser Frigatebird</v>
      </c>
      <c r="E82" s="49"/>
      <c r="F82" s="32" t="s">
        <v>6</v>
      </c>
      <c r="G82" s="32"/>
      <c r="H82" s="60" t="str">
        <f>VLOOKUP(A82,Birdlist!C:F,4,FALSE)</f>
        <v>Fregata ariel</v>
      </c>
      <c r="I82" s="31"/>
      <c r="J82" s="61" t="str">
        <f>VLOOKUP(A82,Birdlist!C:G,5,FALSE)</f>
        <v>M</v>
      </c>
      <c r="K82" s="34"/>
      <c r="L82" s="49"/>
      <c r="M82" s="49"/>
      <c r="N82" s="32"/>
    </row>
    <row r="83" spans="1:14" ht="12" customHeight="1" x14ac:dyDescent="0.2">
      <c r="A83" s="42">
        <v>82</v>
      </c>
      <c r="B83" s="25" t="s">
        <v>250</v>
      </c>
      <c r="C83" s="32" t="s">
        <v>249</v>
      </c>
      <c r="D83" s="59" t="str">
        <f>VLOOKUP(A83,Birdlist!C:E,3,FALSE)</f>
        <v>Masked Booby</v>
      </c>
      <c r="E83" s="44" t="s">
        <v>2520</v>
      </c>
      <c r="F83" s="32" t="s">
        <v>6</v>
      </c>
      <c r="G83" s="32"/>
      <c r="H83" s="60" t="str">
        <f>VLOOKUP(A83,Birdlist!C:F,4,FALSE)</f>
        <v>Sula dactylatra</v>
      </c>
      <c r="I83" s="31"/>
      <c r="J83" s="61" t="str">
        <f>VLOOKUP(A83,Birdlist!C:G,5,FALSE)</f>
        <v>EX</v>
      </c>
      <c r="K83" s="34"/>
      <c r="L83" s="49"/>
      <c r="M83" s="49" t="s">
        <v>69</v>
      </c>
      <c r="N83" s="34" t="s">
        <v>2147</v>
      </c>
    </row>
    <row r="84" spans="1:14" ht="12" customHeight="1" x14ac:dyDescent="0.2">
      <c r="A84" s="42">
        <v>83</v>
      </c>
      <c r="B84" s="25" t="s">
        <v>250</v>
      </c>
      <c r="C84" s="32" t="s">
        <v>249</v>
      </c>
      <c r="D84" s="59" t="str">
        <f>VLOOKUP(A84,Birdlist!C:E,3,FALSE)</f>
        <v>Red-footed Booby</v>
      </c>
      <c r="E84" s="49"/>
      <c r="F84" s="32" t="s">
        <v>6</v>
      </c>
      <c r="G84" s="32"/>
      <c r="H84" s="60" t="str">
        <f>VLOOKUP(A84,Birdlist!C:F,4,FALSE)</f>
        <v>Sula sula</v>
      </c>
      <c r="I84" s="31"/>
      <c r="J84" s="61" t="str">
        <f>VLOOKUP(A84,Birdlist!C:G,5,FALSE)</f>
        <v>R</v>
      </c>
      <c r="K84" s="34"/>
      <c r="L84" s="49"/>
      <c r="M84" s="49"/>
      <c r="N84" s="32" t="s">
        <v>121</v>
      </c>
    </row>
    <row r="85" spans="1:14" ht="12" customHeight="1" x14ac:dyDescent="0.2">
      <c r="A85" s="42">
        <v>84</v>
      </c>
      <c r="B85" s="25" t="s">
        <v>250</v>
      </c>
      <c r="C85" s="32" t="s">
        <v>249</v>
      </c>
      <c r="D85" s="59" t="str">
        <f>VLOOKUP(A85,Birdlist!C:E,3,FALSE)</f>
        <v>Brown Booby</v>
      </c>
      <c r="E85" s="49"/>
      <c r="F85" s="32" t="s">
        <v>6</v>
      </c>
      <c r="G85" s="32"/>
      <c r="H85" s="60" t="str">
        <f>VLOOKUP(A85,Birdlist!C:F,4,FALSE)</f>
        <v>Sula leucogaster</v>
      </c>
      <c r="I85" s="31"/>
      <c r="J85" s="61" t="str">
        <f>VLOOKUP(A85,Birdlist!C:G,5,FALSE)</f>
        <v>R,M</v>
      </c>
      <c r="K85" s="34"/>
      <c r="L85" s="49"/>
      <c r="M85" s="49" t="s">
        <v>153</v>
      </c>
      <c r="N85" s="32" t="s">
        <v>121</v>
      </c>
    </row>
    <row r="86" spans="1:14" ht="12" customHeight="1" x14ac:dyDescent="0.2">
      <c r="A86" s="42">
        <v>85</v>
      </c>
      <c r="B86" s="25" t="s">
        <v>258</v>
      </c>
      <c r="C86" s="32" t="s">
        <v>257</v>
      </c>
      <c r="D86" s="59" t="str">
        <f>VLOOKUP(A86,Birdlist!C:E,3,FALSE)</f>
        <v>Great Cormorant</v>
      </c>
      <c r="E86" s="49"/>
      <c r="F86" s="32" t="s">
        <v>6</v>
      </c>
      <c r="G86" s="32"/>
      <c r="H86" s="60" t="str">
        <f>VLOOKUP(A86,Birdlist!C:F,4,FALSE)</f>
        <v>Phalacrocorax carbo</v>
      </c>
      <c r="I86" s="31"/>
      <c r="J86" s="61" t="str">
        <f>VLOOKUP(A86,Birdlist!C:G,5,FALSE)</f>
        <v>M</v>
      </c>
      <c r="K86" s="34"/>
      <c r="L86" s="49"/>
      <c r="M86" s="49"/>
      <c r="N86" s="32" t="s">
        <v>121</v>
      </c>
    </row>
    <row r="87" spans="1:14" ht="12" customHeight="1" x14ac:dyDescent="0.2">
      <c r="A87" s="42">
        <v>86</v>
      </c>
      <c r="B87" s="25" t="s">
        <v>262</v>
      </c>
      <c r="C87" s="32" t="s">
        <v>261</v>
      </c>
      <c r="D87" s="59" t="str">
        <f>VLOOKUP(A87,Birdlist!C:E,3,FALSE)</f>
        <v>Oriental Darter</v>
      </c>
      <c r="E87" s="44" t="s">
        <v>2520</v>
      </c>
      <c r="F87" s="32" t="s">
        <v>264</v>
      </c>
      <c r="G87" s="32"/>
      <c r="H87" s="60" t="str">
        <f>VLOOKUP(A87,Birdlist!C:F,4,FALSE)</f>
        <v>Anhinga melanogaster</v>
      </c>
      <c r="I87" s="31"/>
      <c r="J87" s="61" t="str">
        <f>VLOOKUP(A87,Birdlist!C:G,5,FALSE)</f>
        <v>R</v>
      </c>
      <c r="K87" s="34"/>
      <c r="L87" s="49" t="s">
        <v>40</v>
      </c>
      <c r="M87" s="49" t="s">
        <v>50</v>
      </c>
      <c r="N87" s="32" t="s">
        <v>266</v>
      </c>
    </row>
    <row r="88" spans="1:14" ht="12" customHeight="1" x14ac:dyDescent="0.2">
      <c r="A88" s="42">
        <v>87</v>
      </c>
      <c r="B88" s="25" t="s">
        <v>268</v>
      </c>
      <c r="C88" s="32" t="s">
        <v>267</v>
      </c>
      <c r="D88" s="59" t="str">
        <f>VLOOKUP(A88,Birdlist!C:E,3,FALSE)</f>
        <v>Western Osprey</v>
      </c>
      <c r="E88" s="49"/>
      <c r="F88" s="32" t="s">
        <v>270</v>
      </c>
      <c r="G88" s="32" t="s">
        <v>270</v>
      </c>
      <c r="H88" s="60" t="str">
        <f>VLOOKUP(A88,Birdlist!C:F,4,FALSE)</f>
        <v>Pandion haliaetus</v>
      </c>
      <c r="I88" s="31"/>
      <c r="J88" s="61" t="str">
        <f>VLOOKUP(A88,Birdlist!C:G,5,FALSE)</f>
        <v>M (R?)</v>
      </c>
      <c r="K88" s="34"/>
      <c r="L88" s="49"/>
      <c r="M88" s="49"/>
      <c r="N88" s="32" t="s">
        <v>272</v>
      </c>
    </row>
    <row r="89" spans="1:14" ht="12" customHeight="1" x14ac:dyDescent="0.2">
      <c r="A89" s="42">
        <v>88</v>
      </c>
      <c r="B89" s="25" t="s">
        <v>274</v>
      </c>
      <c r="C89" s="25" t="s">
        <v>273</v>
      </c>
      <c r="D89" s="59" t="str">
        <f>VLOOKUP(A89,Birdlist!C:E,3,FALSE)</f>
        <v>Black-winged Kite</v>
      </c>
      <c r="E89" s="49"/>
      <c r="F89" s="32" t="s">
        <v>276</v>
      </c>
      <c r="G89" s="32" t="s">
        <v>276</v>
      </c>
      <c r="H89" s="60" t="str">
        <f>VLOOKUP(A89,Birdlist!C:F,4,FALSE)</f>
        <v>Elanus caeruleus</v>
      </c>
      <c r="I89" s="31"/>
      <c r="J89" s="61" t="str">
        <f>VLOOKUP(A89,Birdlist!C:G,5,FALSE)</f>
        <v>R</v>
      </c>
      <c r="K89" s="34"/>
      <c r="L89" s="49"/>
      <c r="M89" s="49"/>
      <c r="N89" s="32" t="s">
        <v>121</v>
      </c>
    </row>
    <row r="90" spans="1:14" ht="12" customHeight="1" x14ac:dyDescent="0.2">
      <c r="A90" s="42">
        <v>89</v>
      </c>
      <c r="B90" s="25" t="s">
        <v>274</v>
      </c>
      <c r="C90" s="25" t="s">
        <v>273</v>
      </c>
      <c r="D90" s="59" t="str">
        <f>VLOOKUP(A90,Birdlist!C:E,3,FALSE)</f>
        <v>Crested Honey Buzzard</v>
      </c>
      <c r="E90" s="49"/>
      <c r="F90" s="32" t="s">
        <v>279</v>
      </c>
      <c r="G90" s="32" t="s">
        <v>2232</v>
      </c>
      <c r="H90" s="60" t="str">
        <f>VLOOKUP(A90,Birdlist!C:F,4,FALSE)</f>
        <v>Pernis ptilorhyncus</v>
      </c>
      <c r="I90" s="31"/>
      <c r="J90" s="61" t="str">
        <f>VLOOKUP(A90,Birdlist!C:G,5,FALSE)</f>
        <v>R,M</v>
      </c>
      <c r="K90" s="34"/>
      <c r="L90" s="49"/>
      <c r="M90" s="49"/>
      <c r="N90" s="32" t="s">
        <v>121</v>
      </c>
    </row>
    <row r="91" spans="1:14" ht="12" customHeight="1" x14ac:dyDescent="0.2">
      <c r="A91" s="42">
        <v>90</v>
      </c>
      <c r="B91" s="25" t="s">
        <v>274</v>
      </c>
      <c r="C91" s="25" t="s">
        <v>273</v>
      </c>
      <c r="D91" s="59" t="str">
        <f>VLOOKUP(A91,Birdlist!C:E,3,FALSE)</f>
        <v>Philippine Honey Buzzard</v>
      </c>
      <c r="E91" s="49"/>
      <c r="F91" s="32" t="s">
        <v>282</v>
      </c>
      <c r="G91" s="32" t="s">
        <v>2526</v>
      </c>
      <c r="H91" s="60" t="str">
        <f>VLOOKUP(A91,Birdlist!C:F,4,FALSE)</f>
        <v>Pernis steerei</v>
      </c>
      <c r="I91" s="31" t="s">
        <v>2494</v>
      </c>
      <c r="J91" s="61" t="str">
        <f>VLOOKUP(A91,Birdlist!C:G,5,FALSE)</f>
        <v>E</v>
      </c>
      <c r="K91" s="25" t="s">
        <v>49</v>
      </c>
      <c r="L91" s="49"/>
      <c r="M91" s="49"/>
      <c r="N91" s="32" t="s">
        <v>2286</v>
      </c>
    </row>
    <row r="92" spans="1:14" ht="12" customHeight="1" x14ac:dyDescent="0.2">
      <c r="A92" s="42">
        <v>91</v>
      </c>
      <c r="B92" s="25" t="s">
        <v>274</v>
      </c>
      <c r="C92" s="25" t="s">
        <v>273</v>
      </c>
      <c r="D92" s="59" t="str">
        <f>VLOOKUP(A92,Birdlist!C:E,3,FALSE)</f>
        <v>Jerdon's Baza</v>
      </c>
      <c r="E92" s="44" t="s">
        <v>2520</v>
      </c>
      <c r="F92" s="32" t="s">
        <v>6</v>
      </c>
      <c r="G92" s="32"/>
      <c r="H92" s="60" t="str">
        <f>VLOOKUP(A92,Birdlist!C:F,4,FALSE)</f>
        <v>Aviceda jerdoni</v>
      </c>
      <c r="I92" s="31"/>
      <c r="J92" s="61" t="str">
        <f>VLOOKUP(A92,Birdlist!C:G,5,FALSE)</f>
        <v>R (M?)</v>
      </c>
      <c r="K92" s="34"/>
      <c r="L92" s="49"/>
      <c r="M92" s="49"/>
      <c r="N92" s="32"/>
    </row>
    <row r="93" spans="1:14" ht="12" customHeight="1" x14ac:dyDescent="0.2">
      <c r="A93" s="42">
        <v>92</v>
      </c>
      <c r="B93" s="25" t="s">
        <v>274</v>
      </c>
      <c r="C93" s="25" t="s">
        <v>273</v>
      </c>
      <c r="D93" s="59" t="str">
        <f>VLOOKUP(A93,Birdlist!C:E,3,FALSE)</f>
        <v>Cinereous Vulture</v>
      </c>
      <c r="E93" s="44" t="s">
        <v>2520</v>
      </c>
      <c r="F93" s="25" t="s">
        <v>2279</v>
      </c>
      <c r="G93" s="32"/>
      <c r="H93" s="60" t="str">
        <f>VLOOKUP(A93,Birdlist!C:F,4,FALSE)</f>
        <v>Aegypius monachus</v>
      </c>
      <c r="I93" s="31"/>
      <c r="J93" s="61" t="str">
        <f>VLOOKUP(A93,Birdlist!C:G,5,FALSE)</f>
        <v>A</v>
      </c>
      <c r="K93" s="34"/>
      <c r="L93" s="44" t="s">
        <v>40</v>
      </c>
      <c r="M93" s="44" t="s">
        <v>2482</v>
      </c>
      <c r="N93" s="25" t="s">
        <v>2287</v>
      </c>
    </row>
    <row r="94" spans="1:14" ht="12" customHeight="1" x14ac:dyDescent="0.2">
      <c r="A94" s="42">
        <v>93</v>
      </c>
      <c r="B94" s="25" t="s">
        <v>274</v>
      </c>
      <c r="C94" s="25" t="s">
        <v>273</v>
      </c>
      <c r="D94" s="59" t="str">
        <f>VLOOKUP(A94,Birdlist!C:E,3,FALSE)</f>
        <v>Crested Serpent Eagle</v>
      </c>
      <c r="E94" s="49"/>
      <c r="F94" s="32" t="s">
        <v>6</v>
      </c>
      <c r="G94" s="32" t="s">
        <v>293</v>
      </c>
      <c r="H94" s="60" t="str">
        <f>VLOOKUP(A94,Birdlist!C:F,4,FALSE)</f>
        <v>Spilornis cheela</v>
      </c>
      <c r="I94" s="31"/>
      <c r="J94" s="61" t="str">
        <f>VLOOKUP(A94,Birdlist!C:G,5,FALSE)</f>
        <v>R</v>
      </c>
      <c r="K94" s="34"/>
      <c r="L94" s="49"/>
      <c r="M94" s="49"/>
      <c r="N94" s="47" t="s">
        <v>2288</v>
      </c>
    </row>
    <row r="95" spans="1:14" ht="12" customHeight="1" x14ac:dyDescent="0.2">
      <c r="A95" s="42">
        <v>94</v>
      </c>
      <c r="B95" s="25" t="s">
        <v>274</v>
      </c>
      <c r="C95" s="25" t="s">
        <v>273</v>
      </c>
      <c r="D95" s="59" t="str">
        <f>VLOOKUP(A95,Birdlist!C:E,3,FALSE)</f>
        <v>Philippine Serpent Eagle</v>
      </c>
      <c r="E95" s="49"/>
      <c r="F95" s="32" t="s">
        <v>293</v>
      </c>
      <c r="G95" s="32" t="s">
        <v>2262</v>
      </c>
      <c r="H95" s="60" t="str">
        <f>VLOOKUP(A95,Birdlist!C:F,4,FALSE)</f>
        <v>Spilornis holospilus</v>
      </c>
      <c r="I95" s="31"/>
      <c r="J95" s="61" t="str">
        <f>VLOOKUP(A95,Birdlist!C:G,5,FALSE)</f>
        <v>E</v>
      </c>
      <c r="K95" s="25" t="s">
        <v>49</v>
      </c>
      <c r="L95" s="49"/>
      <c r="M95" s="49"/>
      <c r="N95" s="32" t="s">
        <v>2289</v>
      </c>
    </row>
    <row r="96" spans="1:14" ht="12" customHeight="1" x14ac:dyDescent="0.2">
      <c r="A96" s="42">
        <v>95</v>
      </c>
      <c r="B96" s="25" t="s">
        <v>274</v>
      </c>
      <c r="C96" s="25" t="s">
        <v>273</v>
      </c>
      <c r="D96" s="59" t="str">
        <f>VLOOKUP(A96,Birdlist!C:E,3,FALSE)</f>
        <v>Philippine Eagle</v>
      </c>
      <c r="E96" s="49"/>
      <c r="F96" s="32" t="s">
        <v>6</v>
      </c>
      <c r="G96" s="32" t="s">
        <v>2235</v>
      </c>
      <c r="H96" s="60" t="str">
        <f>VLOOKUP(A96,Birdlist!C:F,4,FALSE)</f>
        <v>Pithecophaga jefferyi</v>
      </c>
      <c r="I96" s="31"/>
      <c r="J96" s="61" t="str">
        <f>VLOOKUP(A96,Birdlist!C:G,5,FALSE)</f>
        <v>E</v>
      </c>
      <c r="K96" s="25" t="s">
        <v>49</v>
      </c>
      <c r="L96" s="49" t="s">
        <v>69</v>
      </c>
      <c r="M96" s="49" t="s">
        <v>69</v>
      </c>
      <c r="N96" s="32" t="s">
        <v>121</v>
      </c>
    </row>
    <row r="97" spans="1:14" ht="12" customHeight="1" x14ac:dyDescent="0.2">
      <c r="A97" s="42">
        <v>96</v>
      </c>
      <c r="B97" s="25" t="s">
        <v>274</v>
      </c>
      <c r="C97" s="25" t="s">
        <v>273</v>
      </c>
      <c r="D97" s="59" t="str">
        <f>VLOOKUP(A97,Birdlist!C:E,3,FALSE)</f>
        <v>Changeable Hawk-Eagle</v>
      </c>
      <c r="E97" s="49"/>
      <c r="F97" s="32" t="s">
        <v>6</v>
      </c>
      <c r="G97" s="32" t="s">
        <v>2222</v>
      </c>
      <c r="H97" s="60" t="str">
        <f>VLOOKUP(A97,Birdlist!C:F,4,FALSE)</f>
        <v>Nisaetus cirrhatus</v>
      </c>
      <c r="I97" s="31"/>
      <c r="J97" s="61" t="str">
        <f>VLOOKUP(A97,Birdlist!C:G,5,FALSE)</f>
        <v>R</v>
      </c>
      <c r="K97" s="34"/>
      <c r="L97" s="49"/>
      <c r="M97" s="49"/>
      <c r="N97" s="27" t="s">
        <v>300</v>
      </c>
    </row>
    <row r="98" spans="1:14" ht="12" customHeight="1" x14ac:dyDescent="0.2">
      <c r="A98" s="42">
        <v>97</v>
      </c>
      <c r="B98" s="25" t="s">
        <v>274</v>
      </c>
      <c r="C98" s="25" t="s">
        <v>273</v>
      </c>
      <c r="D98" s="59" t="str">
        <f>VLOOKUP(A98,Birdlist!C:E,3,FALSE)</f>
        <v>Philippine Hawk-Eagle</v>
      </c>
      <c r="E98" s="49"/>
      <c r="F98" s="32" t="s">
        <v>6</v>
      </c>
      <c r="G98" s="32"/>
      <c r="H98" s="60" t="str">
        <f>VLOOKUP(A98,Birdlist!C:F,4,FALSE)</f>
        <v>Nisaetus philippensis</v>
      </c>
      <c r="I98" s="31"/>
      <c r="J98" s="61" t="str">
        <f>VLOOKUP(A98,Birdlist!C:G,5,FALSE)</f>
        <v>E</v>
      </c>
      <c r="K98" s="25" t="s">
        <v>303</v>
      </c>
      <c r="L98" s="49" t="s">
        <v>153</v>
      </c>
      <c r="M98" s="49" t="s">
        <v>50</v>
      </c>
      <c r="N98" s="27" t="s">
        <v>304</v>
      </c>
    </row>
    <row r="99" spans="1:14" ht="12" customHeight="1" x14ac:dyDescent="0.2">
      <c r="A99" s="42">
        <v>98</v>
      </c>
      <c r="B99" s="25" t="s">
        <v>274</v>
      </c>
      <c r="C99" s="25" t="s">
        <v>273</v>
      </c>
      <c r="D99" s="59" t="str">
        <f>VLOOKUP(A99,Birdlist!C:E,3,FALSE)</f>
        <v>Pinsker's Hawk-Eagle</v>
      </c>
      <c r="E99" s="49"/>
      <c r="F99" s="32" t="s">
        <v>301</v>
      </c>
      <c r="G99" s="32"/>
      <c r="H99" s="60" t="str">
        <f>VLOOKUP(A99,Birdlist!C:F,4,FALSE)</f>
        <v>Nisaetus pinskeri</v>
      </c>
      <c r="I99" s="31"/>
      <c r="J99" s="61" t="str">
        <f>VLOOKUP(A99,Birdlist!C:G,5,FALSE)</f>
        <v>E</v>
      </c>
      <c r="K99" s="25" t="s">
        <v>49</v>
      </c>
      <c r="L99" s="49" t="s">
        <v>153</v>
      </c>
      <c r="M99" s="49" t="s">
        <v>153</v>
      </c>
      <c r="N99" s="32" t="s">
        <v>2290</v>
      </c>
    </row>
    <row r="100" spans="1:14" ht="12" customHeight="1" x14ac:dyDescent="0.2">
      <c r="A100" s="42">
        <v>99</v>
      </c>
      <c r="B100" s="25" t="s">
        <v>274</v>
      </c>
      <c r="C100" s="25" t="s">
        <v>273</v>
      </c>
      <c r="D100" s="59" t="str">
        <f>VLOOKUP(A100,Birdlist!C:E,3,FALSE)</f>
        <v>Rufous-bellied Eagle</v>
      </c>
      <c r="E100" s="49"/>
      <c r="F100" s="32" t="s">
        <v>6</v>
      </c>
      <c r="G100" s="32"/>
      <c r="H100" s="60" t="str">
        <f>VLOOKUP(A100,Birdlist!C:F,4,FALSE)</f>
        <v>Lophotriorchis kienerii</v>
      </c>
      <c r="I100" s="31"/>
      <c r="J100" s="61" t="str">
        <f>VLOOKUP(A100,Birdlist!C:G,5,FALSE)</f>
        <v>R</v>
      </c>
      <c r="K100" s="34"/>
      <c r="L100" s="49"/>
      <c r="M100" s="49"/>
      <c r="N100" s="27" t="s">
        <v>310</v>
      </c>
    </row>
    <row r="101" spans="1:14" ht="12" customHeight="1" x14ac:dyDescent="0.2">
      <c r="A101" s="42">
        <v>100</v>
      </c>
      <c r="B101" s="25" t="s">
        <v>274</v>
      </c>
      <c r="C101" s="25" t="s">
        <v>273</v>
      </c>
      <c r="D101" s="59" t="str">
        <f>VLOOKUP(A101,Birdlist!C:E,3,FALSE)</f>
        <v>Crested Goshawk</v>
      </c>
      <c r="E101" s="49"/>
      <c r="F101" s="32" t="s">
        <v>6</v>
      </c>
      <c r="G101" s="32"/>
      <c r="H101" s="60" t="str">
        <f>VLOOKUP(A101,Birdlist!C:F,4,FALSE)</f>
        <v>Accipiter trivirgatus</v>
      </c>
      <c r="I101" s="31"/>
      <c r="J101" s="61" t="str">
        <f>VLOOKUP(A101,Birdlist!C:G,5,FALSE)</f>
        <v>R</v>
      </c>
      <c r="K101" s="34"/>
      <c r="L101" s="49"/>
      <c r="M101" s="49"/>
      <c r="N101" s="32" t="s">
        <v>121</v>
      </c>
    </row>
    <row r="102" spans="1:14" ht="12" customHeight="1" x14ac:dyDescent="0.2">
      <c r="A102" s="42">
        <v>101</v>
      </c>
      <c r="B102" s="25" t="s">
        <v>274</v>
      </c>
      <c r="C102" s="25" t="s">
        <v>273</v>
      </c>
      <c r="D102" s="59" t="str">
        <f>VLOOKUP(A102,Birdlist!C:E,3,FALSE)</f>
        <v>Chinese Sparrowhawk</v>
      </c>
      <c r="E102" s="49"/>
      <c r="F102" s="32" t="s">
        <v>314</v>
      </c>
      <c r="G102" s="32"/>
      <c r="H102" s="60" t="str">
        <f>VLOOKUP(A102,Birdlist!C:F,4,FALSE)</f>
        <v>Accipiter soloensis</v>
      </c>
      <c r="I102" s="31"/>
      <c r="J102" s="61" t="str">
        <f>VLOOKUP(A102,Birdlist!C:G,5,FALSE)</f>
        <v>M</v>
      </c>
      <c r="K102" s="34"/>
      <c r="L102" s="49"/>
      <c r="M102" s="49"/>
      <c r="N102" s="32" t="s">
        <v>121</v>
      </c>
    </row>
    <row r="103" spans="1:14" ht="12" customHeight="1" x14ac:dyDescent="0.2">
      <c r="A103" s="42">
        <v>102</v>
      </c>
      <c r="B103" s="25" t="s">
        <v>274</v>
      </c>
      <c r="C103" s="25" t="s">
        <v>273</v>
      </c>
      <c r="D103" s="59" t="str">
        <f>VLOOKUP(A103,Birdlist!C:E,3,FALSE)</f>
        <v>Japanese Sparrowhawk</v>
      </c>
      <c r="E103" s="49"/>
      <c r="F103" s="32" t="s">
        <v>6</v>
      </c>
      <c r="G103" s="32"/>
      <c r="H103" s="60" t="str">
        <f>VLOOKUP(A103,Birdlist!C:F,4,FALSE)</f>
        <v>Accipiter gularis</v>
      </c>
      <c r="I103" s="31"/>
      <c r="J103" s="61" t="str">
        <f>VLOOKUP(A103,Birdlist!C:G,5,FALSE)</f>
        <v>M</v>
      </c>
      <c r="K103" s="34"/>
      <c r="L103" s="49"/>
      <c r="M103" s="49"/>
      <c r="N103" s="32" t="s">
        <v>121</v>
      </c>
    </row>
    <row r="104" spans="1:14" ht="12" customHeight="1" x14ac:dyDescent="0.2">
      <c r="A104" s="42">
        <v>103</v>
      </c>
      <c r="B104" s="25" t="s">
        <v>274</v>
      </c>
      <c r="C104" s="25" t="s">
        <v>273</v>
      </c>
      <c r="D104" s="59" t="str">
        <f>VLOOKUP(A104,Birdlist!C:E,3,FALSE)</f>
        <v>Besra</v>
      </c>
      <c r="E104" s="49"/>
      <c r="F104" s="32" t="s">
        <v>6</v>
      </c>
      <c r="G104" s="32"/>
      <c r="H104" s="60" t="str">
        <f>VLOOKUP(A104,Birdlist!C:F,4,FALSE)</f>
        <v>Accipiter virgatus</v>
      </c>
      <c r="I104" s="31"/>
      <c r="J104" s="61" t="str">
        <f>VLOOKUP(A104,Birdlist!C:G,5,FALSE)</f>
        <v>R</v>
      </c>
      <c r="K104" s="34"/>
      <c r="L104" s="49"/>
      <c r="M104" s="49"/>
      <c r="N104" s="32" t="s">
        <v>121</v>
      </c>
    </row>
    <row r="105" spans="1:14" ht="12" customHeight="1" x14ac:dyDescent="0.2">
      <c r="A105" s="42">
        <v>104</v>
      </c>
      <c r="B105" s="25" t="s">
        <v>274</v>
      </c>
      <c r="C105" s="25" t="s">
        <v>273</v>
      </c>
      <c r="D105" s="59" t="str">
        <f>VLOOKUP(A105,Birdlist!C:E,3,FALSE)</f>
        <v>Eastern Marsh Harrier</v>
      </c>
      <c r="E105" s="49"/>
      <c r="F105" s="32" t="s">
        <v>321</v>
      </c>
      <c r="G105" s="32" t="s">
        <v>321</v>
      </c>
      <c r="H105" s="60" t="str">
        <f>VLOOKUP(A105,Birdlist!C:F,4,FALSE)</f>
        <v>Circus spilonotus</v>
      </c>
      <c r="I105" s="31"/>
      <c r="J105" s="61" t="str">
        <f>VLOOKUP(A105,Birdlist!C:G,5,FALSE)</f>
        <v>M</v>
      </c>
      <c r="K105" s="34"/>
      <c r="L105" s="49"/>
      <c r="M105" s="49"/>
      <c r="N105" s="32" t="s">
        <v>121</v>
      </c>
    </row>
    <row r="106" spans="1:14" ht="12" customHeight="1" x14ac:dyDescent="0.2">
      <c r="A106" s="42">
        <v>105</v>
      </c>
      <c r="B106" s="25" t="s">
        <v>274</v>
      </c>
      <c r="C106" s="25" t="s">
        <v>273</v>
      </c>
      <c r="D106" s="59" t="str">
        <f>VLOOKUP(A106,Birdlist!C:E,3,FALSE)</f>
        <v>Pied Harrier</v>
      </c>
      <c r="E106" s="49"/>
      <c r="F106" s="32" t="s">
        <v>6</v>
      </c>
      <c r="G106" s="32"/>
      <c r="H106" s="60" t="str">
        <f>VLOOKUP(A106,Birdlist!C:F,4,FALSE)</f>
        <v>Circus melanoleucos</v>
      </c>
      <c r="I106" s="31"/>
      <c r="J106" s="61" t="str">
        <f>VLOOKUP(A106,Birdlist!C:G,5,FALSE)</f>
        <v>R,M</v>
      </c>
      <c r="K106" s="34"/>
      <c r="L106" s="49"/>
      <c r="M106" s="49"/>
      <c r="N106" s="32" t="s">
        <v>121</v>
      </c>
    </row>
    <row r="107" spans="1:14" ht="12" customHeight="1" x14ac:dyDescent="0.2">
      <c r="A107" s="42">
        <v>106</v>
      </c>
      <c r="B107" s="25" t="s">
        <v>274</v>
      </c>
      <c r="C107" s="25" t="s">
        <v>273</v>
      </c>
      <c r="D107" s="59" t="str">
        <f>VLOOKUP(A107,Birdlist!C:E,3,FALSE)</f>
        <v>Black Kite</v>
      </c>
      <c r="E107" s="44" t="s">
        <v>2520</v>
      </c>
      <c r="F107" s="32" t="s">
        <v>6</v>
      </c>
      <c r="G107" s="32"/>
      <c r="H107" s="60" t="str">
        <f>VLOOKUP(A107,Birdlist!C:F,4,FALSE)</f>
        <v>Milvus migrans</v>
      </c>
      <c r="I107" s="31"/>
      <c r="J107" s="61" t="str">
        <f>VLOOKUP(A107,Birdlist!C:G,5,FALSE)</f>
        <v>A</v>
      </c>
      <c r="K107" s="34"/>
      <c r="L107" s="49"/>
      <c r="M107" s="49"/>
      <c r="N107" s="32" t="s">
        <v>121</v>
      </c>
    </row>
    <row r="108" spans="1:14" ht="12" customHeight="1" x14ac:dyDescent="0.2">
      <c r="A108" s="42">
        <v>107</v>
      </c>
      <c r="B108" s="25" t="s">
        <v>274</v>
      </c>
      <c r="C108" s="25" t="s">
        <v>273</v>
      </c>
      <c r="D108" s="59" t="str">
        <f>VLOOKUP(A108,Birdlist!C:E,3,FALSE)</f>
        <v>Brahminy Kite</v>
      </c>
      <c r="E108" s="44"/>
      <c r="F108" s="32" t="s">
        <v>6</v>
      </c>
      <c r="G108" s="32"/>
      <c r="H108" s="60" t="str">
        <f>VLOOKUP(A108,Birdlist!C:F,4,FALSE)</f>
        <v>Haliastur indus</v>
      </c>
      <c r="I108" s="31"/>
      <c r="J108" s="61" t="str">
        <f>VLOOKUP(A108,Birdlist!C:G,5,FALSE)</f>
        <v>R</v>
      </c>
      <c r="K108" s="34"/>
      <c r="L108" s="49"/>
      <c r="M108" s="49"/>
      <c r="N108" s="32" t="s">
        <v>121</v>
      </c>
    </row>
    <row r="109" spans="1:14" ht="12" customHeight="1" x14ac:dyDescent="0.2">
      <c r="A109" s="42">
        <v>108</v>
      </c>
      <c r="B109" s="25" t="s">
        <v>274</v>
      </c>
      <c r="C109" s="25" t="s">
        <v>273</v>
      </c>
      <c r="D109" s="59" t="str">
        <f>VLOOKUP(A109,Birdlist!C:E,3,FALSE)</f>
        <v>White-bellied Sea Eagle</v>
      </c>
      <c r="E109" s="49"/>
      <c r="F109" s="32" t="s">
        <v>330</v>
      </c>
      <c r="G109" s="32" t="s">
        <v>330</v>
      </c>
      <c r="H109" s="60" t="str">
        <f>VLOOKUP(A109,Birdlist!C:F,4,FALSE)</f>
        <v>Haliaeetus leucogaster</v>
      </c>
      <c r="I109" s="31"/>
      <c r="J109" s="61" t="str">
        <f>VLOOKUP(A109,Birdlist!C:G,5,FALSE)</f>
        <v>R</v>
      </c>
      <c r="K109" s="34"/>
      <c r="L109" s="49"/>
      <c r="M109" s="49"/>
      <c r="N109" s="32" t="s">
        <v>121</v>
      </c>
    </row>
    <row r="110" spans="1:14" ht="12" customHeight="1" x14ac:dyDescent="0.2">
      <c r="A110" s="42">
        <v>109</v>
      </c>
      <c r="B110" s="25" t="s">
        <v>274</v>
      </c>
      <c r="C110" s="25" t="s">
        <v>273</v>
      </c>
      <c r="D110" s="59" t="str">
        <f>VLOOKUP(A110,Birdlist!C:E,3,FALSE)</f>
        <v>Grey-headed Fish Eagle</v>
      </c>
      <c r="E110" s="49"/>
      <c r="F110" s="32" t="s">
        <v>333</v>
      </c>
      <c r="G110" s="32" t="s">
        <v>2194</v>
      </c>
      <c r="H110" s="60" t="str">
        <f>VLOOKUP(A110,Birdlist!C:F,4,FALSE)</f>
        <v>Haliaeetus ichthyaetus</v>
      </c>
      <c r="I110" s="31"/>
      <c r="J110" s="61" t="str">
        <f>VLOOKUP(A110,Birdlist!C:G,5,FALSE)</f>
        <v>R</v>
      </c>
      <c r="K110" s="34"/>
      <c r="L110" s="49" t="s">
        <v>40</v>
      </c>
      <c r="M110" s="49" t="s">
        <v>50</v>
      </c>
      <c r="N110" s="27" t="s">
        <v>2439</v>
      </c>
    </row>
    <row r="111" spans="1:14" ht="12" customHeight="1" x14ac:dyDescent="0.2">
      <c r="A111" s="42">
        <v>110</v>
      </c>
      <c r="B111" s="25" t="s">
        <v>274</v>
      </c>
      <c r="C111" s="25" t="s">
        <v>273</v>
      </c>
      <c r="D111" s="59" t="str">
        <f>VLOOKUP(A111,Birdlist!C:E,3,FALSE)</f>
        <v>Grey-faced Buzzard</v>
      </c>
      <c r="E111" s="49"/>
      <c r="F111" s="32" t="s">
        <v>6</v>
      </c>
      <c r="G111" s="32" t="s">
        <v>2162</v>
      </c>
      <c r="H111" s="60" t="str">
        <f>VLOOKUP(A111,Birdlist!C:F,4,FALSE)</f>
        <v>Butastur indicus</v>
      </c>
      <c r="I111" s="31"/>
      <c r="J111" s="61" t="str">
        <f>VLOOKUP(A111,Birdlist!C:G,5,FALSE)</f>
        <v>M</v>
      </c>
      <c r="K111" s="34"/>
      <c r="L111" s="49"/>
      <c r="M111" s="49"/>
      <c r="N111" s="27" t="s">
        <v>6</v>
      </c>
    </row>
    <row r="112" spans="1:14" ht="12" customHeight="1" x14ac:dyDescent="0.2">
      <c r="A112" s="42">
        <v>111</v>
      </c>
      <c r="B112" s="25" t="s">
        <v>274</v>
      </c>
      <c r="C112" s="25" t="s">
        <v>273</v>
      </c>
      <c r="D112" s="59" t="str">
        <f>VLOOKUP(A112,Birdlist!C:E,3,FALSE)</f>
        <v>Eastern Buzzard</v>
      </c>
      <c r="E112" s="49"/>
      <c r="F112" s="32" t="s">
        <v>338</v>
      </c>
      <c r="G112" s="32"/>
      <c r="H112" s="60" t="str">
        <f>VLOOKUP(A112,Birdlist!C:F,4,FALSE)</f>
        <v>Buteo japonicus</v>
      </c>
      <c r="I112" s="31"/>
      <c r="J112" s="61" t="str">
        <f>VLOOKUP(A112,Birdlist!C:G,5,FALSE)</f>
        <v>R (M?)</v>
      </c>
      <c r="K112" s="34"/>
      <c r="L112" s="49"/>
      <c r="M112" s="49"/>
      <c r="N112" s="25" t="s">
        <v>340</v>
      </c>
    </row>
    <row r="113" spans="1:14" ht="12" customHeight="1" x14ac:dyDescent="0.2">
      <c r="A113" s="42">
        <v>112</v>
      </c>
      <c r="B113" s="32" t="s">
        <v>342</v>
      </c>
      <c r="C113" s="25" t="s">
        <v>341</v>
      </c>
      <c r="D113" s="59" t="str">
        <f>VLOOKUP(A113,Birdlist!C:E,3,FALSE)</f>
        <v>Red-legged Crake</v>
      </c>
      <c r="E113" s="49"/>
      <c r="F113" s="32" t="s">
        <v>6</v>
      </c>
      <c r="G113" s="32"/>
      <c r="H113" s="60" t="str">
        <f>VLOOKUP(A113,Birdlist!C:F,4,FALSE)</f>
        <v>Rallina fasciata</v>
      </c>
      <c r="I113" s="31"/>
      <c r="J113" s="61" t="str">
        <f>VLOOKUP(A113,Birdlist!C:G,5,FALSE)</f>
        <v>SU</v>
      </c>
      <c r="K113" s="34"/>
      <c r="L113" s="49"/>
      <c r="M113" s="49"/>
      <c r="N113" s="32"/>
    </row>
    <row r="114" spans="1:14" ht="12" customHeight="1" x14ac:dyDescent="0.2">
      <c r="A114" s="42">
        <v>113</v>
      </c>
      <c r="B114" s="32" t="s">
        <v>342</v>
      </c>
      <c r="C114" s="25" t="s">
        <v>341</v>
      </c>
      <c r="D114" s="59" t="str">
        <f>VLOOKUP(A114,Birdlist!C:E,3,FALSE)</f>
        <v>Slaty-legged Crake</v>
      </c>
      <c r="E114" s="49"/>
      <c r="F114" s="32" t="s">
        <v>6</v>
      </c>
      <c r="G114" s="32"/>
      <c r="H114" s="60" t="str">
        <f>VLOOKUP(A114,Birdlist!C:F,4,FALSE)</f>
        <v>Rallina eurizonoides</v>
      </c>
      <c r="I114" s="31"/>
      <c r="J114" s="61" t="str">
        <f>VLOOKUP(A114,Birdlist!C:G,5,FALSE)</f>
        <v>R</v>
      </c>
      <c r="K114" s="34"/>
      <c r="L114" s="49"/>
      <c r="M114" s="49"/>
      <c r="N114" s="32" t="s">
        <v>121</v>
      </c>
    </row>
    <row r="115" spans="1:14" ht="12" customHeight="1" x14ac:dyDescent="0.2">
      <c r="A115" s="42">
        <v>114</v>
      </c>
      <c r="B115" s="32" t="s">
        <v>342</v>
      </c>
      <c r="C115" s="25" t="s">
        <v>341</v>
      </c>
      <c r="D115" s="59" t="str">
        <f>VLOOKUP(A115,Birdlist!C:E,3,FALSE)</f>
        <v>Calayan Rail</v>
      </c>
      <c r="E115" s="44"/>
      <c r="F115" s="25" t="s">
        <v>2279</v>
      </c>
      <c r="G115" s="32"/>
      <c r="H115" s="60" t="str">
        <f>VLOOKUP(A115,Birdlist!C:F,4,FALSE)</f>
        <v>Gallirallus calayanensis</v>
      </c>
      <c r="I115" s="31"/>
      <c r="J115" s="61" t="str">
        <f>VLOOKUP(A115,Birdlist!C:G,5,FALSE)</f>
        <v>E</v>
      </c>
      <c r="K115" s="25" t="s">
        <v>349</v>
      </c>
      <c r="L115" s="44" t="s">
        <v>50</v>
      </c>
      <c r="M115" s="44" t="s">
        <v>153</v>
      </c>
      <c r="N115" s="25" t="s">
        <v>350</v>
      </c>
    </row>
    <row r="116" spans="1:14" ht="12" customHeight="1" x14ac:dyDescent="0.2">
      <c r="A116" s="42">
        <v>115</v>
      </c>
      <c r="B116" s="32" t="s">
        <v>342</v>
      </c>
      <c r="C116" s="25" t="s">
        <v>341</v>
      </c>
      <c r="D116" s="59" t="str">
        <f>VLOOKUP(A116,Birdlist!C:E,3,FALSE)</f>
        <v>Barred Rail</v>
      </c>
      <c r="E116" s="49"/>
      <c r="F116" s="32" t="s">
        <v>6</v>
      </c>
      <c r="G116" s="32"/>
      <c r="H116" s="60" t="str">
        <f>VLOOKUP(A116,Birdlist!C:F,4,FALSE)</f>
        <v>Gallirallus torquatus</v>
      </c>
      <c r="I116" s="31"/>
      <c r="J116" s="61" t="str">
        <f>VLOOKUP(A116,Birdlist!C:G,5,FALSE)</f>
        <v>R</v>
      </c>
      <c r="K116" s="34"/>
      <c r="L116" s="49"/>
      <c r="M116" s="49"/>
      <c r="N116" s="32" t="s">
        <v>121</v>
      </c>
    </row>
    <row r="117" spans="1:14" ht="12" customHeight="1" x14ac:dyDescent="0.2">
      <c r="A117" s="42">
        <v>116</v>
      </c>
      <c r="B117" s="32" t="s">
        <v>342</v>
      </c>
      <c r="C117" s="25" t="s">
        <v>341</v>
      </c>
      <c r="D117" s="59" t="str">
        <f>VLOOKUP(A117,Birdlist!C:E,3,FALSE)</f>
        <v>Buff-banded Rail</v>
      </c>
      <c r="E117" s="49"/>
      <c r="F117" s="32" t="s">
        <v>6</v>
      </c>
      <c r="G117" s="32"/>
      <c r="H117" s="60" t="str">
        <f>VLOOKUP(A117,Birdlist!C:F,4,FALSE)</f>
        <v>Gallirallus philippensis</v>
      </c>
      <c r="I117" s="31"/>
      <c r="J117" s="61" t="str">
        <f>VLOOKUP(A117,Birdlist!C:G,5,FALSE)</f>
        <v>R</v>
      </c>
      <c r="K117" s="34"/>
      <c r="L117" s="49"/>
      <c r="M117" s="49"/>
      <c r="N117" s="32" t="s">
        <v>121</v>
      </c>
    </row>
    <row r="118" spans="1:14" ht="12" customHeight="1" x14ac:dyDescent="0.2">
      <c r="A118" s="42">
        <v>117</v>
      </c>
      <c r="B118" s="32" t="s">
        <v>342</v>
      </c>
      <c r="C118" s="25" t="s">
        <v>341</v>
      </c>
      <c r="D118" s="59" t="str">
        <f>VLOOKUP(A118,Birdlist!C:E,3,FALSE)</f>
        <v>Slaty-breasted Rail</v>
      </c>
      <c r="E118" s="49"/>
      <c r="F118" s="32" t="s">
        <v>6</v>
      </c>
      <c r="G118" s="32"/>
      <c r="H118" s="60" t="str">
        <f>VLOOKUP(A118,Birdlist!C:F,4,FALSE)</f>
        <v>Gallirallus striatus</v>
      </c>
      <c r="I118" s="31"/>
      <c r="J118" s="61" t="str">
        <f>VLOOKUP(A118,Birdlist!C:G,5,FALSE)</f>
        <v>R</v>
      </c>
      <c r="K118" s="34"/>
      <c r="L118" s="49"/>
      <c r="M118" s="49"/>
      <c r="N118" s="32" t="s">
        <v>121</v>
      </c>
    </row>
    <row r="119" spans="1:14" ht="12" customHeight="1" x14ac:dyDescent="0.2">
      <c r="A119" s="42">
        <v>118</v>
      </c>
      <c r="B119" s="32" t="s">
        <v>342</v>
      </c>
      <c r="C119" s="25" t="s">
        <v>341</v>
      </c>
      <c r="D119" s="59" t="str">
        <f>VLOOKUP(A119,Birdlist!C:E,3,FALSE)</f>
        <v>Brown-banded Rail</v>
      </c>
      <c r="E119" s="44" t="s">
        <v>2520</v>
      </c>
      <c r="F119" s="32" t="s">
        <v>6</v>
      </c>
      <c r="G119" s="32" t="s">
        <v>2495</v>
      </c>
      <c r="H119" s="60" t="str">
        <f>VLOOKUP(A119,Birdlist!C:F,4,FALSE)</f>
        <v>Lewinia mirificus</v>
      </c>
      <c r="I119" s="31" t="s">
        <v>2496</v>
      </c>
      <c r="J119" s="61" t="str">
        <f>VLOOKUP(A119,Birdlist!C:G,5,FALSE)</f>
        <v>E</v>
      </c>
      <c r="K119" s="25" t="s">
        <v>303</v>
      </c>
      <c r="L119" s="44" t="s">
        <v>359</v>
      </c>
      <c r="M119" s="44" t="s">
        <v>153</v>
      </c>
      <c r="N119" s="25" t="s">
        <v>360</v>
      </c>
    </row>
    <row r="120" spans="1:14" ht="12" customHeight="1" x14ac:dyDescent="0.2">
      <c r="A120" s="42">
        <v>119</v>
      </c>
      <c r="B120" s="32" t="s">
        <v>342</v>
      </c>
      <c r="C120" s="25" t="s">
        <v>341</v>
      </c>
      <c r="D120" s="59" t="str">
        <f>VLOOKUP(A120,Birdlist!C:E,3,FALSE)</f>
        <v>Plain Bush-hen</v>
      </c>
      <c r="E120" s="49"/>
      <c r="F120" s="32" t="s">
        <v>6</v>
      </c>
      <c r="G120" s="32"/>
      <c r="H120" s="60" t="str">
        <f>VLOOKUP(A120,Birdlist!C:F,4,FALSE)</f>
        <v>Amaurornis olivacea</v>
      </c>
      <c r="I120" s="31"/>
      <c r="J120" s="61" t="str">
        <f>VLOOKUP(A120,Birdlist!C:G,5,FALSE)</f>
        <v>E</v>
      </c>
      <c r="K120" s="25" t="s">
        <v>49</v>
      </c>
      <c r="L120" s="49"/>
      <c r="M120" s="49"/>
      <c r="N120" s="32" t="s">
        <v>2291</v>
      </c>
    </row>
    <row r="121" spans="1:14" ht="12" customHeight="1" x14ac:dyDescent="0.2">
      <c r="A121" s="42">
        <v>120</v>
      </c>
      <c r="B121" s="32" t="s">
        <v>342</v>
      </c>
      <c r="C121" s="25" t="s">
        <v>341</v>
      </c>
      <c r="D121" s="59" t="str">
        <f>VLOOKUP(A121,Birdlist!C:E,3,FALSE)</f>
        <v>White-breasted Waterhen</v>
      </c>
      <c r="E121" s="49"/>
      <c r="F121" s="32" t="s">
        <v>6</v>
      </c>
      <c r="G121" s="32"/>
      <c r="H121" s="60" t="str">
        <f>VLOOKUP(A121,Birdlist!C:F,4,FALSE)</f>
        <v>Amaurornis phoenicurus</v>
      </c>
      <c r="I121" s="31"/>
      <c r="J121" s="61" t="str">
        <f>VLOOKUP(A121,Birdlist!C:G,5,FALSE)</f>
        <v>R</v>
      </c>
      <c r="K121" s="34"/>
      <c r="L121" s="49"/>
      <c r="M121" s="49"/>
      <c r="N121" s="32" t="s">
        <v>121</v>
      </c>
    </row>
    <row r="122" spans="1:14" ht="12" customHeight="1" x14ac:dyDescent="0.2">
      <c r="A122" s="42">
        <v>121</v>
      </c>
      <c r="B122" s="32" t="s">
        <v>342</v>
      </c>
      <c r="C122" s="25" t="s">
        <v>341</v>
      </c>
      <c r="D122" s="59" t="str">
        <f>VLOOKUP(A122,Birdlist!C:E,3,FALSE)</f>
        <v>Baillon's Crake</v>
      </c>
      <c r="E122" s="49"/>
      <c r="F122" s="32" t="s">
        <v>6</v>
      </c>
      <c r="G122" s="52"/>
      <c r="H122" s="60" t="str">
        <f>VLOOKUP(A122,Birdlist!C:F,4,FALSE)</f>
        <v>Porzana pusilla</v>
      </c>
      <c r="I122" s="31" t="s">
        <v>2241</v>
      </c>
      <c r="J122" s="61" t="str">
        <f>VLOOKUP(A122,Birdlist!C:G,5,FALSE)</f>
        <v>M</v>
      </c>
      <c r="K122" s="34"/>
      <c r="L122" s="49"/>
      <c r="M122" s="49"/>
      <c r="N122" s="32" t="s">
        <v>121</v>
      </c>
    </row>
    <row r="123" spans="1:14" ht="12" customHeight="1" x14ac:dyDescent="0.2">
      <c r="A123" s="42">
        <v>122</v>
      </c>
      <c r="B123" s="32" t="s">
        <v>342</v>
      </c>
      <c r="C123" s="25" t="s">
        <v>341</v>
      </c>
      <c r="D123" s="59" t="str">
        <f>VLOOKUP(A123,Birdlist!C:E,3,FALSE)</f>
        <v>Ruddy-breasted Crake</v>
      </c>
      <c r="E123" s="49"/>
      <c r="F123" s="32" t="s">
        <v>6</v>
      </c>
      <c r="G123" s="52"/>
      <c r="H123" s="60" t="str">
        <f>VLOOKUP(A123,Birdlist!C:F,4,FALSE)</f>
        <v>Porzana fusca</v>
      </c>
      <c r="I123" s="31" t="s">
        <v>2240</v>
      </c>
      <c r="J123" s="61" t="str">
        <f>VLOOKUP(A123,Birdlist!C:G,5,FALSE)</f>
        <v>R</v>
      </c>
      <c r="K123" s="34"/>
      <c r="L123" s="49"/>
      <c r="M123" s="49"/>
      <c r="N123" s="32" t="s">
        <v>121</v>
      </c>
    </row>
    <row r="124" spans="1:14" ht="12" customHeight="1" x14ac:dyDescent="0.2">
      <c r="A124" s="42">
        <v>123</v>
      </c>
      <c r="B124" s="32" t="s">
        <v>342</v>
      </c>
      <c r="C124" s="25" t="s">
        <v>341</v>
      </c>
      <c r="D124" s="59" t="str">
        <f>VLOOKUP(A124,Birdlist!C:E,3,FALSE)</f>
        <v>Spotless Crake</v>
      </c>
      <c r="E124" s="44" t="s">
        <v>2520</v>
      </c>
      <c r="F124" s="32" t="s">
        <v>6</v>
      </c>
      <c r="G124" s="52"/>
      <c r="H124" s="60" t="str">
        <f>VLOOKUP(A124,Birdlist!C:F,4,FALSE)</f>
        <v>Porzana tabuensis</v>
      </c>
      <c r="I124" s="31" t="s">
        <v>2242</v>
      </c>
      <c r="J124" s="61" t="str">
        <f>VLOOKUP(A124,Birdlist!C:G,5,FALSE)</f>
        <v>R</v>
      </c>
      <c r="K124" s="34"/>
      <c r="L124" s="49"/>
      <c r="M124" s="49"/>
      <c r="N124" s="32" t="s">
        <v>121</v>
      </c>
    </row>
    <row r="125" spans="1:14" ht="12" customHeight="1" x14ac:dyDescent="0.2">
      <c r="A125" s="42">
        <v>124</v>
      </c>
      <c r="B125" s="32" t="s">
        <v>342</v>
      </c>
      <c r="C125" s="25" t="s">
        <v>341</v>
      </c>
      <c r="D125" s="59" t="str">
        <f>VLOOKUP(A125,Birdlist!C:E,3,FALSE)</f>
        <v>White-browed Crake</v>
      </c>
      <c r="E125" s="49"/>
      <c r="F125" s="32" t="s">
        <v>6</v>
      </c>
      <c r="G125" s="52"/>
      <c r="H125" s="60" t="str">
        <f>VLOOKUP(A125,Birdlist!C:F,4,FALSE)</f>
        <v>Porzana cinerea</v>
      </c>
      <c r="I125" s="31" t="s">
        <v>2239</v>
      </c>
      <c r="J125" s="61" t="str">
        <f>VLOOKUP(A125,Birdlist!C:G,5,FALSE)</f>
        <v>R</v>
      </c>
      <c r="K125" s="34"/>
      <c r="L125" s="49"/>
      <c r="M125" s="49"/>
      <c r="N125" s="32" t="s">
        <v>121</v>
      </c>
    </row>
    <row r="126" spans="1:14" ht="12" customHeight="1" x14ac:dyDescent="0.2">
      <c r="A126" s="42">
        <v>125</v>
      </c>
      <c r="B126" s="32" t="s">
        <v>342</v>
      </c>
      <c r="C126" s="25" t="s">
        <v>341</v>
      </c>
      <c r="D126" s="59" t="str">
        <f>VLOOKUP(A126,Birdlist!C:E,3,FALSE)</f>
        <v>Watercock</v>
      </c>
      <c r="E126" s="49"/>
      <c r="F126" s="32" t="s">
        <v>6</v>
      </c>
      <c r="G126" s="32"/>
      <c r="H126" s="60" t="str">
        <f>VLOOKUP(A126,Birdlist!C:F,4,FALSE)</f>
        <v>Gallicrex cinerea</v>
      </c>
      <c r="I126" s="31"/>
      <c r="J126" s="61" t="str">
        <f>VLOOKUP(A126,Birdlist!C:G,5,FALSE)</f>
        <v>R</v>
      </c>
      <c r="K126" s="34"/>
      <c r="L126" s="49"/>
      <c r="M126" s="49"/>
      <c r="N126" s="32" t="s">
        <v>121</v>
      </c>
    </row>
    <row r="127" spans="1:14" ht="12" customHeight="1" x14ac:dyDescent="0.2">
      <c r="A127" s="42">
        <v>126</v>
      </c>
      <c r="B127" s="32" t="s">
        <v>342</v>
      </c>
      <c r="C127" s="25" t="s">
        <v>341</v>
      </c>
      <c r="D127" s="59" t="str">
        <f>VLOOKUP(A127,Birdlist!C:E,3,FALSE)</f>
        <v>Philippine Swamphen</v>
      </c>
      <c r="E127" s="49"/>
      <c r="F127" s="32" t="s">
        <v>377</v>
      </c>
      <c r="G127" s="32"/>
      <c r="H127" s="60" t="str">
        <f>VLOOKUP(A127,Birdlist!C:F,4,FALSE)</f>
        <v>Porphyrio pulverulentus</v>
      </c>
      <c r="I127" s="31"/>
      <c r="J127" s="61" t="str">
        <f>VLOOKUP(A127,Birdlist!C:G,5,FALSE)</f>
        <v>E</v>
      </c>
      <c r="K127" s="25" t="s">
        <v>49</v>
      </c>
      <c r="L127" s="49" t="s">
        <v>379</v>
      </c>
      <c r="M127" s="49"/>
      <c r="N127" s="32" t="s">
        <v>2292</v>
      </c>
    </row>
    <row r="128" spans="1:14" ht="12" customHeight="1" x14ac:dyDescent="0.2">
      <c r="A128" s="42">
        <v>127</v>
      </c>
      <c r="B128" s="32" t="s">
        <v>342</v>
      </c>
      <c r="C128" s="25" t="s">
        <v>341</v>
      </c>
      <c r="D128" s="59" t="str">
        <f>VLOOKUP(A128,Birdlist!C:E,3,FALSE)</f>
        <v>Common Moorhen</v>
      </c>
      <c r="E128" s="49"/>
      <c r="F128" s="32" t="s">
        <v>6</v>
      </c>
      <c r="G128" s="32" t="s">
        <v>2190</v>
      </c>
      <c r="H128" s="60" t="str">
        <f>VLOOKUP(A128,Birdlist!C:F,4,FALSE)</f>
        <v>Gallinula chloropus</v>
      </c>
      <c r="I128" s="31"/>
      <c r="J128" s="61" t="str">
        <f>VLOOKUP(A128,Birdlist!C:G,5,FALSE)</f>
        <v>R,M</v>
      </c>
      <c r="K128" s="34"/>
      <c r="L128" s="49"/>
      <c r="M128" s="49"/>
      <c r="N128" s="32" t="s">
        <v>121</v>
      </c>
    </row>
    <row r="129" spans="1:14" ht="12" customHeight="1" x14ac:dyDescent="0.2">
      <c r="A129" s="42">
        <v>128</v>
      </c>
      <c r="B129" s="32" t="s">
        <v>342</v>
      </c>
      <c r="C129" s="25" t="s">
        <v>341</v>
      </c>
      <c r="D129" s="59" t="str">
        <f>VLOOKUP(A129,Birdlist!C:E,3,FALSE)</f>
        <v>Eurasian Coot</v>
      </c>
      <c r="E129" s="49"/>
      <c r="F129" s="32" t="s">
        <v>6</v>
      </c>
      <c r="G129" s="32"/>
      <c r="H129" s="60" t="str">
        <f>VLOOKUP(A129,Birdlist!C:F,4,FALSE)</f>
        <v>Fulica atra</v>
      </c>
      <c r="I129" s="31"/>
      <c r="J129" s="61" t="str">
        <f>VLOOKUP(A129,Birdlist!C:G,5,FALSE)</f>
        <v>M</v>
      </c>
      <c r="K129" s="34"/>
      <c r="L129" s="49"/>
      <c r="M129" s="49"/>
      <c r="N129" s="32" t="s">
        <v>121</v>
      </c>
    </row>
    <row r="130" spans="1:14" ht="12" customHeight="1" x14ac:dyDescent="0.2">
      <c r="A130" s="42">
        <v>129</v>
      </c>
      <c r="B130" s="25" t="s">
        <v>387</v>
      </c>
      <c r="C130" s="32" t="s">
        <v>386</v>
      </c>
      <c r="D130" s="59" t="str">
        <f>VLOOKUP(A130,Birdlist!C:E,3,FALSE)</f>
        <v>Sarus Crane</v>
      </c>
      <c r="E130" s="44" t="s">
        <v>2520</v>
      </c>
      <c r="F130" s="32" t="s">
        <v>6</v>
      </c>
      <c r="G130" s="52"/>
      <c r="H130" s="60" t="str">
        <f>VLOOKUP(A130,Birdlist!C:F,4,FALSE)</f>
        <v>Grus antigone</v>
      </c>
      <c r="I130" s="31" t="s">
        <v>2192</v>
      </c>
      <c r="J130" s="61" t="str">
        <f>VLOOKUP(A130,Birdlist!C:G,5,FALSE)</f>
        <v>EX</v>
      </c>
      <c r="K130" s="34"/>
      <c r="L130" s="49" t="s">
        <v>50</v>
      </c>
      <c r="M130" s="49" t="s">
        <v>69</v>
      </c>
      <c r="N130" s="32" t="s">
        <v>390</v>
      </c>
    </row>
    <row r="131" spans="1:14" ht="12" customHeight="1" x14ac:dyDescent="0.2">
      <c r="A131" s="42">
        <v>130</v>
      </c>
      <c r="B131" s="25" t="s">
        <v>387</v>
      </c>
      <c r="C131" s="32" t="s">
        <v>386</v>
      </c>
      <c r="D131" s="59" t="str">
        <f>VLOOKUP(A131,Birdlist!C:E,3,FALSE)</f>
        <v>Demoiselle Crane</v>
      </c>
      <c r="E131" s="44" t="s">
        <v>2520</v>
      </c>
      <c r="F131" s="25" t="s">
        <v>2279</v>
      </c>
      <c r="G131" s="52"/>
      <c r="H131" s="60" t="str">
        <f>VLOOKUP(A131,Birdlist!C:F,4,FALSE)</f>
        <v>Grus virgo</v>
      </c>
      <c r="I131" s="31" t="s">
        <v>2193</v>
      </c>
      <c r="J131" s="61" t="str">
        <f>VLOOKUP(A131,Birdlist!C:G,5,FALSE)</f>
        <v>A</v>
      </c>
      <c r="K131" s="34"/>
      <c r="L131" s="49"/>
      <c r="M131" s="49"/>
      <c r="N131" s="32" t="s">
        <v>393</v>
      </c>
    </row>
    <row r="132" spans="1:14" ht="12" customHeight="1" x14ac:dyDescent="0.2">
      <c r="A132" s="42">
        <v>131</v>
      </c>
      <c r="B132" s="25" t="s">
        <v>395</v>
      </c>
      <c r="C132" s="25" t="s">
        <v>394</v>
      </c>
      <c r="D132" s="59" t="str">
        <f>VLOOKUP(A132,Birdlist!C:E,3,FALSE)</f>
        <v>Common Buttonquail</v>
      </c>
      <c r="E132" s="44" t="s">
        <v>2520</v>
      </c>
      <c r="F132" s="32" t="s">
        <v>397</v>
      </c>
      <c r="G132" s="32" t="s">
        <v>397</v>
      </c>
      <c r="H132" s="60" t="str">
        <f>VLOOKUP(A132,Birdlist!C:F,4,FALSE)</f>
        <v>Turnix sylvaticus</v>
      </c>
      <c r="I132" s="31"/>
      <c r="J132" s="61" t="str">
        <f>VLOOKUP(A132,Birdlist!C:G,5,FALSE)</f>
        <v>R</v>
      </c>
      <c r="K132" s="34"/>
      <c r="L132" s="49"/>
      <c r="M132" s="49"/>
      <c r="N132" s="32" t="s">
        <v>2293</v>
      </c>
    </row>
    <row r="133" spans="1:14" ht="12" customHeight="1" x14ac:dyDescent="0.2">
      <c r="A133" s="42">
        <v>132</v>
      </c>
      <c r="B133" s="25" t="s">
        <v>395</v>
      </c>
      <c r="C133" s="25" t="s">
        <v>394</v>
      </c>
      <c r="D133" s="59" t="str">
        <f>VLOOKUP(A133,Birdlist!C:E,3,FALSE)</f>
        <v>Spotted Buttonquail</v>
      </c>
      <c r="E133" s="49"/>
      <c r="F133" s="32" t="s">
        <v>6</v>
      </c>
      <c r="G133" s="32"/>
      <c r="H133" s="60" t="str">
        <f>VLOOKUP(A133,Birdlist!C:F,4,FALSE)</f>
        <v>Turnix ocellatus</v>
      </c>
      <c r="I133" s="31"/>
      <c r="J133" s="61" t="str">
        <f>VLOOKUP(A133,Birdlist!C:G,5,FALSE)</f>
        <v>E</v>
      </c>
      <c r="K133" s="25" t="s">
        <v>49</v>
      </c>
      <c r="L133" s="49"/>
      <c r="M133" s="49"/>
      <c r="N133" s="32" t="s">
        <v>2294</v>
      </c>
    </row>
    <row r="134" spans="1:14" ht="12" customHeight="1" x14ac:dyDescent="0.2">
      <c r="A134" s="42">
        <v>133</v>
      </c>
      <c r="B134" s="25" t="s">
        <v>395</v>
      </c>
      <c r="C134" s="25" t="s">
        <v>394</v>
      </c>
      <c r="D134" s="59" t="str">
        <f>VLOOKUP(A134,Birdlist!C:E,3,FALSE)</f>
        <v>Barred Buttonquail</v>
      </c>
      <c r="E134" s="49"/>
      <c r="F134" s="32" t="s">
        <v>6</v>
      </c>
      <c r="G134" s="32"/>
      <c r="H134" s="60" t="str">
        <f>VLOOKUP(A134,Birdlist!C:F,4,FALSE)</f>
        <v>Turnix suscitator</v>
      </c>
      <c r="I134" s="31"/>
      <c r="J134" s="61" t="str">
        <f>VLOOKUP(A134,Birdlist!C:G,5,FALSE)</f>
        <v>R</v>
      </c>
      <c r="K134" s="34"/>
      <c r="L134" s="49"/>
      <c r="M134" s="49"/>
      <c r="N134" s="32" t="s">
        <v>121</v>
      </c>
    </row>
    <row r="135" spans="1:14" ht="12" customHeight="1" x14ac:dyDescent="0.2">
      <c r="A135" s="42">
        <v>134</v>
      </c>
      <c r="B135" s="25" t="s">
        <v>395</v>
      </c>
      <c r="C135" s="25" t="s">
        <v>394</v>
      </c>
      <c r="D135" s="59" t="str">
        <f>VLOOKUP(A135,Birdlist!C:E,3,FALSE)</f>
        <v>Worcester's Buttonquail</v>
      </c>
      <c r="E135" s="44" t="s">
        <v>2520</v>
      </c>
      <c r="F135" s="32" t="s">
        <v>6</v>
      </c>
      <c r="G135" s="32" t="s">
        <v>2272</v>
      </c>
      <c r="H135" s="60" t="str">
        <f>VLOOKUP(A135,Birdlist!C:F,4,FALSE)</f>
        <v>Turnix worcesteri</v>
      </c>
      <c r="I135" s="31"/>
      <c r="J135" s="61" t="str">
        <f>VLOOKUP(A135,Birdlist!C:G,5,FALSE)</f>
        <v>E</v>
      </c>
      <c r="K135" s="25" t="s">
        <v>303</v>
      </c>
      <c r="L135" s="49" t="s">
        <v>359</v>
      </c>
      <c r="M135" s="49" t="s">
        <v>153</v>
      </c>
      <c r="N135" s="32" t="s">
        <v>121</v>
      </c>
    </row>
    <row r="136" spans="1:14" ht="12" customHeight="1" x14ac:dyDescent="0.2">
      <c r="A136" s="42">
        <v>135</v>
      </c>
      <c r="B136" s="25" t="s">
        <v>408</v>
      </c>
      <c r="C136" s="32" t="s">
        <v>407</v>
      </c>
      <c r="D136" s="59" t="str">
        <f>VLOOKUP(A136,Birdlist!C:E,3,FALSE)</f>
        <v>Beach Stone-curlew</v>
      </c>
      <c r="E136" s="44" t="s">
        <v>2520</v>
      </c>
      <c r="F136" s="32" t="s">
        <v>410</v>
      </c>
      <c r="G136" s="32" t="s">
        <v>410</v>
      </c>
      <c r="H136" s="60" t="str">
        <f>VLOOKUP(A136,Birdlist!C:F,4,FALSE)</f>
        <v>Esacus magnirostris</v>
      </c>
      <c r="I136" s="31"/>
      <c r="J136" s="61" t="str">
        <f>VLOOKUP(A136,Birdlist!C:G,5,FALSE)</f>
        <v>R</v>
      </c>
      <c r="K136" s="34"/>
      <c r="L136" s="49" t="s">
        <v>40</v>
      </c>
      <c r="M136" s="49" t="s">
        <v>153</v>
      </c>
      <c r="N136" s="32" t="s">
        <v>412</v>
      </c>
    </row>
    <row r="137" spans="1:14" ht="12" customHeight="1" x14ac:dyDescent="0.2">
      <c r="A137" s="42">
        <v>136</v>
      </c>
      <c r="B137" s="25" t="s">
        <v>414</v>
      </c>
      <c r="C137" s="32" t="s">
        <v>413</v>
      </c>
      <c r="D137" s="59" t="str">
        <f>VLOOKUP(A137,Birdlist!C:E,3,FALSE)</f>
        <v>Eurasian Oystercatcher</v>
      </c>
      <c r="E137" s="44" t="s">
        <v>2520</v>
      </c>
      <c r="F137" s="32" t="s">
        <v>6</v>
      </c>
      <c r="G137" s="32"/>
      <c r="H137" s="60" t="str">
        <f>VLOOKUP(A137,Birdlist!C:F,4,FALSE)</f>
        <v>Haematopus ostralegus</v>
      </c>
      <c r="I137" s="31"/>
      <c r="J137" s="61" t="str">
        <f>VLOOKUP(A137,Birdlist!C:G,5,FALSE)</f>
        <v>A</v>
      </c>
      <c r="K137" s="34"/>
      <c r="L137" s="49" t="s">
        <v>40</v>
      </c>
      <c r="M137" s="49"/>
      <c r="N137" s="32" t="s">
        <v>2146</v>
      </c>
    </row>
    <row r="138" spans="1:14" ht="12" customHeight="1" x14ac:dyDescent="0.2">
      <c r="A138" s="42">
        <v>137</v>
      </c>
      <c r="B138" s="25" t="s">
        <v>418</v>
      </c>
      <c r="C138" s="32" t="s">
        <v>417</v>
      </c>
      <c r="D138" s="59" t="str">
        <f>VLOOKUP(A138,Birdlist!C:E,3,FALSE)</f>
        <v>Black-winged Stilt</v>
      </c>
      <c r="E138" s="49"/>
      <c r="F138" s="32" t="s">
        <v>6</v>
      </c>
      <c r="G138" s="32"/>
      <c r="H138" s="60" t="str">
        <f>VLOOKUP(A138,Birdlist!C:F,4,FALSE)</f>
        <v>Himantopus himantopus</v>
      </c>
      <c r="I138" s="31"/>
      <c r="J138" s="61" t="str">
        <f>VLOOKUP(A138,Birdlist!C:G,5,FALSE)</f>
        <v>M (R?)</v>
      </c>
      <c r="K138" s="34"/>
      <c r="L138" s="49"/>
      <c r="M138" s="49"/>
      <c r="N138" s="32" t="s">
        <v>6</v>
      </c>
    </row>
    <row r="139" spans="1:14" ht="12" customHeight="1" x14ac:dyDescent="0.2">
      <c r="A139" s="42">
        <v>138</v>
      </c>
      <c r="B139" s="25" t="s">
        <v>418</v>
      </c>
      <c r="C139" s="32" t="s">
        <v>417</v>
      </c>
      <c r="D139" s="59" t="str">
        <f>VLOOKUP(A139,Birdlist!C:E,3,FALSE)</f>
        <v>Pied Stilt</v>
      </c>
      <c r="E139" s="44" t="s">
        <v>2520</v>
      </c>
      <c r="F139" s="32" t="s">
        <v>419</v>
      </c>
      <c r="G139" s="32"/>
      <c r="H139" s="60" t="str">
        <f>VLOOKUP(A139,Birdlist!C:F,4,FALSE)</f>
        <v>Himantopus leucocephalus</v>
      </c>
      <c r="I139" s="31"/>
      <c r="J139" s="61" t="str">
        <f>VLOOKUP(A139,Birdlist!C:G,5,FALSE)</f>
        <v>R,M</v>
      </c>
      <c r="K139" s="34"/>
      <c r="L139" s="49"/>
      <c r="M139" s="49"/>
      <c r="N139" s="32" t="s">
        <v>2295</v>
      </c>
    </row>
    <row r="140" spans="1:14" ht="12" customHeight="1" x14ac:dyDescent="0.2">
      <c r="A140" s="42">
        <v>139</v>
      </c>
      <c r="B140" s="25" t="s">
        <v>418</v>
      </c>
      <c r="C140" s="32" t="s">
        <v>417</v>
      </c>
      <c r="D140" s="59" t="str">
        <f>VLOOKUP(A140,Birdlist!C:E,3,FALSE)</f>
        <v>Pied Avocet</v>
      </c>
      <c r="E140" s="44" t="s">
        <v>2520</v>
      </c>
      <c r="F140" s="32" t="s">
        <v>6</v>
      </c>
      <c r="G140" s="32"/>
      <c r="H140" s="60" t="str">
        <f>VLOOKUP(A140,Birdlist!C:F,4,FALSE)</f>
        <v>Recurvirostra avosetta</v>
      </c>
      <c r="I140" s="31"/>
      <c r="J140" s="61" t="str">
        <f>VLOOKUP(A140,Birdlist!C:G,5,FALSE)</f>
        <v>A</v>
      </c>
      <c r="K140" s="34"/>
      <c r="L140" s="49"/>
      <c r="M140" s="49"/>
      <c r="N140" s="32" t="s">
        <v>121</v>
      </c>
    </row>
    <row r="141" spans="1:14" ht="12" customHeight="1" x14ac:dyDescent="0.2">
      <c r="A141" s="42">
        <v>140</v>
      </c>
      <c r="B141" s="25" t="s">
        <v>425</v>
      </c>
      <c r="C141" s="32" t="s">
        <v>424</v>
      </c>
      <c r="D141" s="59" t="str">
        <f>VLOOKUP(A141,Birdlist!C:E,3,FALSE)</f>
        <v>Northern Lapwing</v>
      </c>
      <c r="E141" s="44" t="s">
        <v>2520</v>
      </c>
      <c r="F141" s="25" t="s">
        <v>2279</v>
      </c>
      <c r="G141" s="32"/>
      <c r="H141" s="60" t="str">
        <f>VLOOKUP(A141,Birdlist!C:F,4,FALSE)</f>
        <v>Vanellus vanellus</v>
      </c>
      <c r="I141" s="31"/>
      <c r="J141" s="61" t="str">
        <f>VLOOKUP(A141,Birdlist!C:G,5,FALSE)</f>
        <v>A</v>
      </c>
      <c r="K141" s="34"/>
      <c r="L141" s="49" t="s">
        <v>40</v>
      </c>
      <c r="M141" s="49"/>
      <c r="N141" s="25" t="s">
        <v>428</v>
      </c>
    </row>
    <row r="142" spans="1:14" ht="12" customHeight="1" x14ac:dyDescent="0.2">
      <c r="A142" s="42">
        <v>141</v>
      </c>
      <c r="B142" s="25" t="s">
        <v>425</v>
      </c>
      <c r="C142" s="32" t="s">
        <v>424</v>
      </c>
      <c r="D142" s="59" t="str">
        <f>VLOOKUP(A142,Birdlist!C:E,3,FALSE)</f>
        <v>Grey-headed Lapwing</v>
      </c>
      <c r="E142" s="44" t="s">
        <v>2520</v>
      </c>
      <c r="F142" s="32" t="s">
        <v>6</v>
      </c>
      <c r="G142" s="32" t="s">
        <v>2274</v>
      </c>
      <c r="H142" s="60" t="str">
        <f>VLOOKUP(A142,Birdlist!C:F,4,FALSE)</f>
        <v>Vanellus cinereus</v>
      </c>
      <c r="I142" s="31"/>
      <c r="J142" s="61" t="str">
        <f>VLOOKUP(A142,Birdlist!C:G,5,FALSE)</f>
        <v>A</v>
      </c>
      <c r="K142" s="34"/>
      <c r="L142" s="49"/>
      <c r="M142" s="49"/>
      <c r="N142" s="32" t="s">
        <v>121</v>
      </c>
    </row>
    <row r="143" spans="1:14" ht="12" customHeight="1" x14ac:dyDescent="0.2">
      <c r="A143" s="42">
        <v>142</v>
      </c>
      <c r="B143" s="25" t="s">
        <v>425</v>
      </c>
      <c r="C143" s="32" t="s">
        <v>424</v>
      </c>
      <c r="D143" s="59" t="str">
        <f>VLOOKUP(A143,Birdlist!C:E,3,FALSE)</f>
        <v>Pacific Golden Plover</v>
      </c>
      <c r="E143" s="49"/>
      <c r="F143" s="32" t="s">
        <v>432</v>
      </c>
      <c r="G143" s="32" t="s">
        <v>2236</v>
      </c>
      <c r="H143" s="60" t="str">
        <f>VLOOKUP(A143,Birdlist!C:F,4,FALSE)</f>
        <v>Pluvialis fulva</v>
      </c>
      <c r="I143" s="31"/>
      <c r="J143" s="61" t="str">
        <f>VLOOKUP(A143,Birdlist!C:G,5,FALSE)</f>
        <v>M</v>
      </c>
      <c r="K143" s="34"/>
      <c r="L143" s="49"/>
      <c r="M143" s="49"/>
      <c r="N143" s="32" t="s">
        <v>121</v>
      </c>
    </row>
    <row r="144" spans="1:14" ht="12" customHeight="1" x14ac:dyDescent="0.2">
      <c r="A144" s="42">
        <v>143</v>
      </c>
      <c r="B144" s="25" t="s">
        <v>425</v>
      </c>
      <c r="C144" s="32" t="s">
        <v>424</v>
      </c>
      <c r="D144" s="59" t="str">
        <f>VLOOKUP(A144,Birdlist!C:E,3,FALSE)</f>
        <v>Grey Plover</v>
      </c>
      <c r="E144" s="49"/>
      <c r="F144" s="32" t="s">
        <v>6</v>
      </c>
      <c r="G144" s="32" t="s">
        <v>2237</v>
      </c>
      <c r="H144" s="60" t="str">
        <f>VLOOKUP(A144,Birdlist!C:F,4,FALSE)</f>
        <v>Pluvialis squatarola</v>
      </c>
      <c r="I144" s="31"/>
      <c r="J144" s="61" t="str">
        <f>VLOOKUP(A144,Birdlist!C:G,5,FALSE)</f>
        <v>M</v>
      </c>
      <c r="K144" s="34"/>
      <c r="L144" s="49"/>
      <c r="M144" s="49"/>
      <c r="N144" s="32" t="s">
        <v>121</v>
      </c>
    </row>
    <row r="145" spans="1:14" ht="12" customHeight="1" x14ac:dyDescent="0.2">
      <c r="A145" s="42">
        <v>144</v>
      </c>
      <c r="B145" s="25" t="s">
        <v>425</v>
      </c>
      <c r="C145" s="32" t="s">
        <v>424</v>
      </c>
      <c r="D145" s="59" t="str">
        <f>VLOOKUP(A145,Birdlist!C:E,3,FALSE)</f>
        <v>Common Ringed Plover</v>
      </c>
      <c r="E145" s="44" t="s">
        <v>2520</v>
      </c>
      <c r="F145" s="32" t="s">
        <v>437</v>
      </c>
      <c r="G145" s="32"/>
      <c r="H145" s="60" t="str">
        <f>VLOOKUP(A145,Birdlist!C:F,4,FALSE)</f>
        <v>Charadrius hiaticula</v>
      </c>
      <c r="I145" s="31"/>
      <c r="J145" s="61" t="str">
        <f>VLOOKUP(A145,Birdlist!C:G,5,FALSE)</f>
        <v>A</v>
      </c>
      <c r="K145" s="34"/>
      <c r="L145" s="49"/>
      <c r="M145" s="49"/>
      <c r="N145" s="32" t="s">
        <v>121</v>
      </c>
    </row>
    <row r="146" spans="1:14" ht="12" customHeight="1" x14ac:dyDescent="0.2">
      <c r="A146" s="42">
        <v>145</v>
      </c>
      <c r="B146" s="25" t="s">
        <v>425</v>
      </c>
      <c r="C146" s="32" t="s">
        <v>424</v>
      </c>
      <c r="D146" s="59" t="str">
        <f>VLOOKUP(A146,Birdlist!C:E,3,FALSE)</f>
        <v>Little Ringed Plover</v>
      </c>
      <c r="E146" s="49"/>
      <c r="F146" s="32" t="s">
        <v>440</v>
      </c>
      <c r="G146" s="32"/>
      <c r="H146" s="60" t="str">
        <f>VLOOKUP(A146,Birdlist!C:F,4,FALSE)</f>
        <v>Charadrius dubius</v>
      </c>
      <c r="I146" s="31"/>
      <c r="J146" s="61" t="str">
        <f>VLOOKUP(A146,Birdlist!C:G,5,FALSE)</f>
        <v>R,M</v>
      </c>
      <c r="K146" s="34"/>
      <c r="L146" s="49"/>
      <c r="M146" s="49"/>
      <c r="N146" s="32" t="s">
        <v>121</v>
      </c>
    </row>
    <row r="147" spans="1:14" ht="12" customHeight="1" x14ac:dyDescent="0.2">
      <c r="A147" s="42">
        <v>146</v>
      </c>
      <c r="B147" s="25" t="s">
        <v>425</v>
      </c>
      <c r="C147" s="32" t="s">
        <v>424</v>
      </c>
      <c r="D147" s="59" t="str">
        <f>VLOOKUP(A147,Birdlist!C:E,3,FALSE)</f>
        <v>Kentish Plover</v>
      </c>
      <c r="E147" s="49"/>
      <c r="F147" s="32" t="s">
        <v>6</v>
      </c>
      <c r="G147" s="32"/>
      <c r="H147" s="60" t="str">
        <f>VLOOKUP(A147,Birdlist!C:F,4,FALSE)</f>
        <v>Charadrius alexandrinus</v>
      </c>
      <c r="I147" s="31"/>
      <c r="J147" s="61" t="str">
        <f>VLOOKUP(A147,Birdlist!C:G,5,FALSE)</f>
        <v>M</v>
      </c>
      <c r="K147" s="34"/>
      <c r="L147" s="49"/>
      <c r="M147" s="49"/>
      <c r="N147" s="32" t="s">
        <v>121</v>
      </c>
    </row>
    <row r="148" spans="1:14" ht="12" customHeight="1" x14ac:dyDescent="0.2">
      <c r="A148" s="42">
        <v>147</v>
      </c>
      <c r="B148" s="25" t="s">
        <v>425</v>
      </c>
      <c r="C148" s="32" t="s">
        <v>424</v>
      </c>
      <c r="D148" s="59" t="str">
        <f>VLOOKUP(A148,Birdlist!C:E,3,FALSE)</f>
        <v>Malaysian Plover</v>
      </c>
      <c r="E148" s="49"/>
      <c r="F148" s="32" t="s">
        <v>6</v>
      </c>
      <c r="G148" s="32"/>
      <c r="H148" s="60" t="str">
        <f>VLOOKUP(A148,Birdlist!C:F,4,FALSE)</f>
        <v>Charadrius peronii</v>
      </c>
      <c r="I148" s="31"/>
      <c r="J148" s="61" t="str">
        <f>VLOOKUP(A148,Birdlist!C:G,5,FALSE)</f>
        <v>R</v>
      </c>
      <c r="K148" s="34"/>
      <c r="L148" s="49" t="s">
        <v>40</v>
      </c>
      <c r="M148" s="49" t="s">
        <v>50</v>
      </c>
      <c r="N148" s="32" t="s">
        <v>121</v>
      </c>
    </row>
    <row r="149" spans="1:14" ht="12" customHeight="1" x14ac:dyDescent="0.2">
      <c r="A149" s="42">
        <v>148</v>
      </c>
      <c r="B149" s="25" t="s">
        <v>425</v>
      </c>
      <c r="C149" s="32" t="s">
        <v>424</v>
      </c>
      <c r="D149" s="59" t="str">
        <f>VLOOKUP(A149,Birdlist!C:E,3,FALSE)</f>
        <v>Lesser Sand Plover</v>
      </c>
      <c r="E149" s="49"/>
      <c r="F149" s="32" t="s">
        <v>447</v>
      </c>
      <c r="G149" s="32" t="s">
        <v>447</v>
      </c>
      <c r="H149" s="60" t="str">
        <f>VLOOKUP(A149,Birdlist!C:F,4,FALSE)</f>
        <v>Charadrius mongolus</v>
      </c>
      <c r="I149" s="31"/>
      <c r="J149" s="61" t="str">
        <f>VLOOKUP(A149,Birdlist!C:G,5,FALSE)</f>
        <v>M</v>
      </c>
      <c r="K149" s="34"/>
      <c r="L149" s="49"/>
      <c r="M149" s="49"/>
      <c r="N149" s="32" t="s">
        <v>121</v>
      </c>
    </row>
    <row r="150" spans="1:14" ht="12" customHeight="1" x14ac:dyDescent="0.2">
      <c r="A150" s="42">
        <v>149</v>
      </c>
      <c r="B150" s="25" t="s">
        <v>425</v>
      </c>
      <c r="C150" s="32" t="s">
        <v>424</v>
      </c>
      <c r="D150" s="59" t="str">
        <f>VLOOKUP(A150,Birdlist!C:E,3,FALSE)</f>
        <v>Greater Sand Plover</v>
      </c>
      <c r="E150" s="49"/>
      <c r="F150" s="32" t="s">
        <v>450</v>
      </c>
      <c r="G150" s="32" t="s">
        <v>450</v>
      </c>
      <c r="H150" s="60" t="str">
        <f>VLOOKUP(A150,Birdlist!C:F,4,FALSE)</f>
        <v>Charadrius leschenaultii</v>
      </c>
      <c r="I150" s="31"/>
      <c r="J150" s="61" t="str">
        <f>VLOOKUP(A150,Birdlist!C:G,5,FALSE)</f>
        <v>M</v>
      </c>
      <c r="K150" s="34"/>
      <c r="L150" s="49"/>
      <c r="M150" s="49"/>
      <c r="N150" s="32" t="s">
        <v>6</v>
      </c>
    </row>
    <row r="151" spans="1:14" ht="12" customHeight="1" x14ac:dyDescent="0.2">
      <c r="A151" s="42">
        <v>150</v>
      </c>
      <c r="B151" s="25" t="s">
        <v>425</v>
      </c>
      <c r="C151" s="32" t="s">
        <v>424</v>
      </c>
      <c r="D151" s="59" t="str">
        <f>VLOOKUP(A151,Birdlist!C:E,3,FALSE)</f>
        <v>Oriental Plover</v>
      </c>
      <c r="E151" s="44" t="s">
        <v>2520</v>
      </c>
      <c r="F151" s="32" t="s">
        <v>6</v>
      </c>
      <c r="G151" s="32"/>
      <c r="H151" s="60" t="str">
        <f>VLOOKUP(A151,Birdlist!C:F,4,FALSE)</f>
        <v>Charadrius veredus</v>
      </c>
      <c r="I151" s="31"/>
      <c r="J151" s="61" t="str">
        <f>VLOOKUP(A151,Birdlist!C:G,5,FALSE)</f>
        <v>A</v>
      </c>
      <c r="K151" s="34"/>
      <c r="L151" s="49"/>
      <c r="M151" s="49"/>
      <c r="N151" s="32" t="s">
        <v>121</v>
      </c>
    </row>
    <row r="152" spans="1:14" ht="12" customHeight="1" x14ac:dyDescent="0.2">
      <c r="A152" s="42">
        <v>151</v>
      </c>
      <c r="B152" s="25" t="s">
        <v>455</v>
      </c>
      <c r="C152" s="32" t="s">
        <v>454</v>
      </c>
      <c r="D152" s="59" t="str">
        <f>VLOOKUP(A152,Birdlist!C:E,3,FALSE)</f>
        <v>Greater Painted-snipe</v>
      </c>
      <c r="E152" s="49"/>
      <c r="F152" s="32" t="s">
        <v>6</v>
      </c>
      <c r="G152" s="32"/>
      <c r="H152" s="60" t="str">
        <f>VLOOKUP(A152,Birdlist!C:F,4,FALSE)</f>
        <v>Rostratula benghalensis</v>
      </c>
      <c r="I152" s="31"/>
      <c r="J152" s="61" t="str">
        <f>VLOOKUP(A152,Birdlist!C:G,5,FALSE)</f>
        <v>R</v>
      </c>
      <c r="K152" s="34"/>
      <c r="L152" s="49"/>
      <c r="M152" s="49"/>
      <c r="N152" s="32" t="s">
        <v>121</v>
      </c>
    </row>
    <row r="153" spans="1:14" ht="12" customHeight="1" x14ac:dyDescent="0.2">
      <c r="A153" s="42">
        <v>152</v>
      </c>
      <c r="B153" s="25" t="s">
        <v>459</v>
      </c>
      <c r="C153" s="32" t="s">
        <v>458</v>
      </c>
      <c r="D153" s="59" t="str">
        <f>VLOOKUP(A153,Birdlist!C:E,3,FALSE)</f>
        <v>Comb-crested Jacana</v>
      </c>
      <c r="E153" s="44" t="s">
        <v>2520</v>
      </c>
      <c r="F153" s="32" t="s">
        <v>6</v>
      </c>
      <c r="G153" s="32"/>
      <c r="H153" s="60" t="str">
        <f>VLOOKUP(A153,Birdlist!C:F,4,FALSE)</f>
        <v>Irediparra gallinacea</v>
      </c>
      <c r="I153" s="31"/>
      <c r="J153" s="61" t="str">
        <f>VLOOKUP(A153,Birdlist!C:G,5,FALSE)</f>
        <v>R</v>
      </c>
      <c r="K153" s="34"/>
      <c r="L153" s="49"/>
      <c r="M153" s="49"/>
      <c r="N153" s="32" t="s">
        <v>462</v>
      </c>
    </row>
    <row r="154" spans="1:14" ht="12" customHeight="1" x14ac:dyDescent="0.2">
      <c r="A154" s="42">
        <v>153</v>
      </c>
      <c r="B154" s="25" t="s">
        <v>459</v>
      </c>
      <c r="C154" s="32" t="s">
        <v>458</v>
      </c>
      <c r="D154" s="59" t="str">
        <f>VLOOKUP(A154,Birdlist!C:E,3,FALSE)</f>
        <v>Pheasant-tailed Jacana</v>
      </c>
      <c r="E154" s="49"/>
      <c r="F154" s="32" t="s">
        <v>6</v>
      </c>
      <c r="G154" s="32"/>
      <c r="H154" s="60" t="str">
        <f>VLOOKUP(A154,Birdlist!C:F,4,FALSE)</f>
        <v>Hydrophasianus chirurgus</v>
      </c>
      <c r="I154" s="31"/>
      <c r="J154" s="61" t="str">
        <f>VLOOKUP(A154,Birdlist!C:G,5,FALSE)</f>
        <v>R</v>
      </c>
      <c r="K154" s="34"/>
      <c r="L154" s="49"/>
      <c r="M154" s="49"/>
      <c r="N154" s="32" t="s">
        <v>121</v>
      </c>
    </row>
    <row r="155" spans="1:14" ht="12" customHeight="1" x14ac:dyDescent="0.2">
      <c r="A155" s="42">
        <v>154</v>
      </c>
      <c r="B155" s="25" t="s">
        <v>466</v>
      </c>
      <c r="C155" s="25" t="s">
        <v>465</v>
      </c>
      <c r="D155" s="59" t="str">
        <f>VLOOKUP(A155,Birdlist!C:E,3,FALSE)</f>
        <v>Bristle-thighed Curlew</v>
      </c>
      <c r="E155" s="44" t="s">
        <v>2520</v>
      </c>
      <c r="F155" s="32" t="s">
        <v>6</v>
      </c>
      <c r="G155" s="32"/>
      <c r="H155" s="60" t="str">
        <f>VLOOKUP(A155,Birdlist!C:F,4,FALSE)</f>
        <v>Numenius tahitiensis</v>
      </c>
      <c r="I155" s="31"/>
      <c r="J155" s="61" t="str">
        <f>VLOOKUP(A155,Birdlist!C:G,5,FALSE)</f>
        <v>A</v>
      </c>
      <c r="K155" s="34"/>
      <c r="L155" s="49" t="s">
        <v>50</v>
      </c>
      <c r="M155" s="49" t="s">
        <v>50</v>
      </c>
      <c r="N155" s="32" t="s">
        <v>121</v>
      </c>
    </row>
    <row r="156" spans="1:14" ht="12" customHeight="1" x14ac:dyDescent="0.2">
      <c r="A156" s="42">
        <v>155</v>
      </c>
      <c r="B156" s="25" t="s">
        <v>466</v>
      </c>
      <c r="C156" s="25" t="s">
        <v>465</v>
      </c>
      <c r="D156" s="59" t="str">
        <f>VLOOKUP(A156,Birdlist!C:E,3,FALSE)</f>
        <v>Whimbrel</v>
      </c>
      <c r="E156" s="49"/>
      <c r="F156" s="32" t="s">
        <v>6</v>
      </c>
      <c r="G156" s="32"/>
      <c r="H156" s="60" t="str">
        <f>VLOOKUP(A156,Birdlist!C:F,4,FALSE)</f>
        <v>Numenius phaeopus</v>
      </c>
      <c r="I156" s="31"/>
      <c r="J156" s="61" t="str">
        <f>VLOOKUP(A156,Birdlist!C:G,5,FALSE)</f>
        <v>M</v>
      </c>
      <c r="K156" s="34"/>
      <c r="L156" s="49"/>
      <c r="M156" s="49"/>
      <c r="N156" s="32" t="s">
        <v>121</v>
      </c>
    </row>
    <row r="157" spans="1:14" ht="12" customHeight="1" x14ac:dyDescent="0.2">
      <c r="A157" s="42">
        <v>156</v>
      </c>
      <c r="B157" s="25" t="s">
        <v>466</v>
      </c>
      <c r="C157" s="25" t="s">
        <v>465</v>
      </c>
      <c r="D157" s="59" t="str">
        <f>VLOOKUP(A157,Birdlist!C:E,3,FALSE)</f>
        <v>Little Curlew</v>
      </c>
      <c r="E157" s="44" t="s">
        <v>2520</v>
      </c>
      <c r="F157" s="32" t="s">
        <v>6</v>
      </c>
      <c r="G157" s="32"/>
      <c r="H157" s="60" t="str">
        <f>VLOOKUP(A157,Birdlist!C:F,4,FALSE)</f>
        <v>Numenius minutus</v>
      </c>
      <c r="I157" s="31"/>
      <c r="J157" s="61" t="str">
        <f>VLOOKUP(A157,Birdlist!C:G,5,FALSE)</f>
        <v>M</v>
      </c>
      <c r="K157" s="34"/>
      <c r="L157" s="49"/>
      <c r="M157" s="49"/>
      <c r="N157" s="32" t="s">
        <v>121</v>
      </c>
    </row>
    <row r="158" spans="1:14" ht="12" customHeight="1" x14ac:dyDescent="0.2">
      <c r="A158" s="42">
        <v>157</v>
      </c>
      <c r="B158" s="25" t="s">
        <v>466</v>
      </c>
      <c r="C158" s="25" t="s">
        <v>465</v>
      </c>
      <c r="D158" s="59" t="str">
        <f>VLOOKUP(A158,Birdlist!C:E,3,FALSE)</f>
        <v>Far Eastern Curlew</v>
      </c>
      <c r="E158" s="49"/>
      <c r="F158" s="32" t="s">
        <v>6</v>
      </c>
      <c r="G158" s="32"/>
      <c r="H158" s="60" t="str">
        <f>VLOOKUP(A158,Birdlist!C:F,4,FALSE)</f>
        <v>Numenius madagascariensis</v>
      </c>
      <c r="I158" s="31"/>
      <c r="J158" s="61" t="str">
        <f>VLOOKUP(A158,Birdlist!C:G,5,FALSE)</f>
        <v>M</v>
      </c>
      <c r="K158" s="34"/>
      <c r="L158" s="49" t="s">
        <v>153</v>
      </c>
      <c r="M158" s="49" t="s">
        <v>153</v>
      </c>
      <c r="N158" s="32" t="s">
        <v>121</v>
      </c>
    </row>
    <row r="159" spans="1:14" ht="12" customHeight="1" x14ac:dyDescent="0.2">
      <c r="A159" s="42">
        <v>158</v>
      </c>
      <c r="B159" s="25" t="s">
        <v>466</v>
      </c>
      <c r="C159" s="25" t="s">
        <v>465</v>
      </c>
      <c r="D159" s="59" t="str">
        <f>VLOOKUP(A159,Birdlist!C:E,3,FALSE)</f>
        <v>Eurasian Curlew</v>
      </c>
      <c r="E159" s="49"/>
      <c r="F159" s="32" t="s">
        <v>6</v>
      </c>
      <c r="G159" s="32"/>
      <c r="H159" s="60" t="str">
        <f>VLOOKUP(A159,Birdlist!C:F,4,FALSE)</f>
        <v>Numenius arquata</v>
      </c>
      <c r="I159" s="31"/>
      <c r="J159" s="61" t="str">
        <f>VLOOKUP(A159,Birdlist!C:G,5,FALSE)</f>
        <v>M</v>
      </c>
      <c r="K159" s="34"/>
      <c r="L159" s="49" t="s">
        <v>40</v>
      </c>
      <c r="M159" s="49" t="s">
        <v>2482</v>
      </c>
      <c r="N159" s="32" t="s">
        <v>121</v>
      </c>
    </row>
    <row r="160" spans="1:14" ht="12" customHeight="1" x14ac:dyDescent="0.2">
      <c r="A160" s="42">
        <v>159</v>
      </c>
      <c r="B160" s="25" t="s">
        <v>466</v>
      </c>
      <c r="C160" s="25" t="s">
        <v>465</v>
      </c>
      <c r="D160" s="59" t="str">
        <f>VLOOKUP(A160,Birdlist!C:E,3,FALSE)</f>
        <v>Bar-tailed Godwit</v>
      </c>
      <c r="E160" s="49"/>
      <c r="F160" s="32" t="s">
        <v>6</v>
      </c>
      <c r="G160" s="32"/>
      <c r="H160" s="60" t="str">
        <f>VLOOKUP(A160,Birdlist!C:F,4,FALSE)</f>
        <v>Limosa lapponica</v>
      </c>
      <c r="I160" s="31"/>
      <c r="J160" s="61" t="str">
        <f>VLOOKUP(A160,Birdlist!C:G,5,FALSE)</f>
        <v>M</v>
      </c>
      <c r="K160" s="34"/>
      <c r="L160" s="49" t="s">
        <v>40</v>
      </c>
      <c r="M160" s="49"/>
      <c r="N160" s="32" t="s">
        <v>6</v>
      </c>
    </row>
    <row r="161" spans="1:14" ht="12" customHeight="1" x14ac:dyDescent="0.2">
      <c r="A161" s="42">
        <v>160</v>
      </c>
      <c r="B161" s="25" t="s">
        <v>466</v>
      </c>
      <c r="C161" s="25" t="s">
        <v>465</v>
      </c>
      <c r="D161" s="59" t="str">
        <f>VLOOKUP(A161,Birdlist!C:E,3,FALSE)</f>
        <v>Black-tailed Godwit</v>
      </c>
      <c r="E161" s="49"/>
      <c r="F161" s="32" t="s">
        <v>6</v>
      </c>
      <c r="G161" s="32"/>
      <c r="H161" s="60" t="str">
        <f>VLOOKUP(A161,Birdlist!C:F,4,FALSE)</f>
        <v>Limosa limosa</v>
      </c>
      <c r="I161" s="31"/>
      <c r="J161" s="61" t="str">
        <f>VLOOKUP(A161,Birdlist!C:G,5,FALSE)</f>
        <v>M</v>
      </c>
      <c r="K161" s="34"/>
      <c r="L161" s="49" t="s">
        <v>40</v>
      </c>
      <c r="M161" s="49" t="s">
        <v>50</v>
      </c>
      <c r="N161" s="32"/>
    </row>
    <row r="162" spans="1:14" ht="12" customHeight="1" x14ac:dyDescent="0.2">
      <c r="A162" s="42">
        <v>161</v>
      </c>
      <c r="B162" s="25" t="s">
        <v>466</v>
      </c>
      <c r="C162" s="25" t="s">
        <v>465</v>
      </c>
      <c r="D162" s="59" t="str">
        <f>VLOOKUP(A162,Birdlist!C:E,3,FALSE)</f>
        <v>Ruddy Turnstone</v>
      </c>
      <c r="E162" s="49"/>
      <c r="F162" s="32" t="s">
        <v>6</v>
      </c>
      <c r="G162" s="32"/>
      <c r="H162" s="60" t="str">
        <f>VLOOKUP(A162,Birdlist!C:F,4,FALSE)</f>
        <v>Arenaria interpres</v>
      </c>
      <c r="I162" s="31"/>
      <c r="J162" s="61" t="str">
        <f>VLOOKUP(A162,Birdlist!C:G,5,FALSE)</f>
        <v>M</v>
      </c>
      <c r="K162" s="34"/>
      <c r="L162" s="49"/>
      <c r="M162" s="49"/>
      <c r="N162" s="32" t="s">
        <v>121</v>
      </c>
    </row>
    <row r="163" spans="1:14" ht="12" customHeight="1" x14ac:dyDescent="0.2">
      <c r="A163" s="42">
        <v>162</v>
      </c>
      <c r="B163" s="25" t="s">
        <v>466</v>
      </c>
      <c r="C163" s="25" t="s">
        <v>465</v>
      </c>
      <c r="D163" s="59" t="str">
        <f>VLOOKUP(A163,Birdlist!C:E,3,FALSE)</f>
        <v>Great Knot</v>
      </c>
      <c r="E163" s="49"/>
      <c r="F163" s="32" t="s">
        <v>6</v>
      </c>
      <c r="G163" s="32"/>
      <c r="H163" s="60" t="str">
        <f>VLOOKUP(A163,Birdlist!C:F,4,FALSE)</f>
        <v>Calidris tenuirostris</v>
      </c>
      <c r="I163" s="31"/>
      <c r="J163" s="61" t="str">
        <f>VLOOKUP(A163,Birdlist!C:G,5,FALSE)</f>
        <v>M</v>
      </c>
      <c r="K163" s="34"/>
      <c r="L163" s="49" t="s">
        <v>153</v>
      </c>
      <c r="M163" s="49" t="s">
        <v>153</v>
      </c>
      <c r="N163" s="32" t="s">
        <v>121</v>
      </c>
    </row>
    <row r="164" spans="1:14" ht="12" customHeight="1" x14ac:dyDescent="0.2">
      <c r="A164" s="42">
        <v>163</v>
      </c>
      <c r="B164" s="25" t="s">
        <v>466</v>
      </c>
      <c r="C164" s="25" t="s">
        <v>465</v>
      </c>
      <c r="D164" s="59" t="str">
        <f>VLOOKUP(A164,Birdlist!C:E,3,FALSE)</f>
        <v>Red Knot</v>
      </c>
      <c r="E164" s="49"/>
      <c r="F164" s="32" t="s">
        <v>6</v>
      </c>
      <c r="G164" s="32"/>
      <c r="H164" s="60" t="str">
        <f>VLOOKUP(A164,Birdlist!C:F,4,FALSE)</f>
        <v>Calidris canutus</v>
      </c>
      <c r="I164" s="31"/>
      <c r="J164" s="61" t="str">
        <f>VLOOKUP(A164,Birdlist!C:G,5,FALSE)</f>
        <v>M</v>
      </c>
      <c r="K164" s="34"/>
      <c r="L164" s="49" t="s">
        <v>40</v>
      </c>
      <c r="M164" s="49"/>
      <c r="N164" s="32" t="s">
        <v>121</v>
      </c>
    </row>
    <row r="165" spans="1:14" ht="12" customHeight="1" x14ac:dyDescent="0.2">
      <c r="A165" s="42">
        <v>164</v>
      </c>
      <c r="B165" s="25" t="s">
        <v>466</v>
      </c>
      <c r="C165" s="25" t="s">
        <v>465</v>
      </c>
      <c r="D165" s="59" t="str">
        <f>VLOOKUP(A165,Birdlist!C:E,3,FALSE)</f>
        <v xml:space="preserve">Ruff </v>
      </c>
      <c r="E165" s="49"/>
      <c r="F165" s="32" t="s">
        <v>6</v>
      </c>
      <c r="G165" s="32"/>
      <c r="H165" s="60" t="str">
        <f>VLOOKUP(A165,Birdlist!C:F,4,FALSE)</f>
        <v>Calidris pugnax</v>
      </c>
      <c r="I165" s="31"/>
      <c r="J165" s="61" t="str">
        <f>VLOOKUP(A165,Birdlist!C:G,5,FALSE)</f>
        <v>M</v>
      </c>
      <c r="K165" s="34"/>
      <c r="L165" s="49"/>
      <c r="M165" s="49"/>
      <c r="N165" s="32" t="s">
        <v>121</v>
      </c>
    </row>
    <row r="166" spans="1:14" ht="12" customHeight="1" x14ac:dyDescent="0.2">
      <c r="A166" s="42">
        <v>165</v>
      </c>
      <c r="B166" s="25" t="s">
        <v>466</v>
      </c>
      <c r="C166" s="25" t="s">
        <v>465</v>
      </c>
      <c r="D166" s="59" t="str">
        <f>VLOOKUP(A166,Birdlist!C:E,3,FALSE)</f>
        <v>Broad-billed Sandpiper</v>
      </c>
      <c r="E166" s="49"/>
      <c r="F166" s="32" t="s">
        <v>6</v>
      </c>
      <c r="G166" s="32"/>
      <c r="H166" s="60" t="str">
        <f>VLOOKUP(A166,Birdlist!C:F,4,FALSE)</f>
        <v>Calidris falcinellus</v>
      </c>
      <c r="I166" s="27"/>
      <c r="J166" s="61" t="str">
        <f>VLOOKUP(A166,Birdlist!C:G,5,FALSE)</f>
        <v>M</v>
      </c>
      <c r="K166" s="34"/>
      <c r="L166" s="49"/>
      <c r="M166" s="49"/>
      <c r="N166" s="32" t="s">
        <v>121</v>
      </c>
    </row>
    <row r="167" spans="1:14" ht="12" customHeight="1" x14ac:dyDescent="0.2">
      <c r="A167" s="42">
        <v>166</v>
      </c>
      <c r="B167" s="25" t="s">
        <v>466</v>
      </c>
      <c r="C167" s="25" t="s">
        <v>465</v>
      </c>
      <c r="D167" s="59" t="str">
        <f>VLOOKUP(A167,Birdlist!C:E,3,FALSE)</f>
        <v>Sharp-tailed Sandpiper</v>
      </c>
      <c r="E167" s="49"/>
      <c r="F167" s="32" t="s">
        <v>6</v>
      </c>
      <c r="G167" s="32"/>
      <c r="H167" s="60" t="str">
        <f>VLOOKUP(A167,Birdlist!C:F,4,FALSE)</f>
        <v>Calidris acuminata</v>
      </c>
      <c r="I167" s="31"/>
      <c r="J167" s="61" t="str">
        <f>VLOOKUP(A167,Birdlist!C:G,5,FALSE)</f>
        <v>M</v>
      </c>
      <c r="K167" s="34"/>
      <c r="L167" s="49"/>
      <c r="M167" s="49"/>
      <c r="N167" s="32" t="s">
        <v>121</v>
      </c>
    </row>
    <row r="168" spans="1:14" ht="12" customHeight="1" x14ac:dyDescent="0.2">
      <c r="A168" s="42">
        <v>167</v>
      </c>
      <c r="B168" s="25" t="s">
        <v>466</v>
      </c>
      <c r="C168" s="25" t="s">
        <v>465</v>
      </c>
      <c r="D168" s="59" t="str">
        <f>VLOOKUP(A168,Birdlist!C:E,3,FALSE)</f>
        <v>Curlew Sandpiper</v>
      </c>
      <c r="E168" s="49"/>
      <c r="F168" s="32" t="s">
        <v>6</v>
      </c>
      <c r="G168" s="32"/>
      <c r="H168" s="60" t="str">
        <f>VLOOKUP(A168,Birdlist!C:F,4,FALSE)</f>
        <v>Calidris ferruginea</v>
      </c>
      <c r="I168" s="31"/>
      <c r="J168" s="61" t="str">
        <f>VLOOKUP(A168,Birdlist!C:G,5,FALSE)</f>
        <v>M</v>
      </c>
      <c r="K168" s="34"/>
      <c r="L168" s="49" t="s">
        <v>40</v>
      </c>
      <c r="M168" s="49"/>
      <c r="N168" s="32" t="s">
        <v>121</v>
      </c>
    </row>
    <row r="169" spans="1:14" ht="12" customHeight="1" x14ac:dyDescent="0.2">
      <c r="A169" s="42">
        <v>168</v>
      </c>
      <c r="B169" s="25" t="s">
        <v>466</v>
      </c>
      <c r="C169" s="25" t="s">
        <v>465</v>
      </c>
      <c r="D169" s="59" t="str">
        <f>VLOOKUP(A169,Birdlist!C:E,3,FALSE)</f>
        <v>Temminck's Stint</v>
      </c>
      <c r="E169" s="44" t="s">
        <v>2520</v>
      </c>
      <c r="F169" s="32" t="s">
        <v>6</v>
      </c>
      <c r="G169" s="32"/>
      <c r="H169" s="60" t="str">
        <f>VLOOKUP(A169,Birdlist!C:F,4,FALSE)</f>
        <v>Calidris temminckii</v>
      </c>
      <c r="I169" s="31"/>
      <c r="J169" s="61" t="str">
        <f>VLOOKUP(A169,Birdlist!C:G,5,FALSE)</f>
        <v>A</v>
      </c>
      <c r="K169" s="34"/>
      <c r="L169" s="49"/>
      <c r="M169" s="49"/>
      <c r="N169" s="32" t="s">
        <v>121</v>
      </c>
    </row>
    <row r="170" spans="1:14" ht="12" customHeight="1" x14ac:dyDescent="0.2">
      <c r="A170" s="42">
        <v>169</v>
      </c>
      <c r="B170" s="25" t="s">
        <v>466</v>
      </c>
      <c r="C170" s="25" t="s">
        <v>465</v>
      </c>
      <c r="D170" s="59" t="str">
        <f>VLOOKUP(A170,Birdlist!C:E,3,FALSE)</f>
        <v>Long-toed Stint</v>
      </c>
      <c r="E170" s="49"/>
      <c r="F170" s="32" t="s">
        <v>6</v>
      </c>
      <c r="G170" s="32"/>
      <c r="H170" s="60" t="str">
        <f>VLOOKUP(A170,Birdlist!C:F,4,FALSE)</f>
        <v>Calidris subminuta</v>
      </c>
      <c r="I170" s="31"/>
      <c r="J170" s="61" t="str">
        <f>VLOOKUP(A170,Birdlist!C:G,5,FALSE)</f>
        <v>M</v>
      </c>
      <c r="K170" s="34"/>
      <c r="L170" s="49"/>
      <c r="M170" s="49"/>
      <c r="N170" s="32" t="s">
        <v>121</v>
      </c>
    </row>
    <row r="171" spans="1:14" ht="12" customHeight="1" x14ac:dyDescent="0.2">
      <c r="A171" s="42">
        <v>170</v>
      </c>
      <c r="B171" s="25" t="s">
        <v>466</v>
      </c>
      <c r="C171" s="25" t="s">
        <v>465</v>
      </c>
      <c r="D171" s="59" t="str">
        <f>VLOOKUP(A171,Birdlist!C:E,3,FALSE)</f>
        <v>Red-necked Stint</v>
      </c>
      <c r="E171" s="49"/>
      <c r="F171" s="32" t="s">
        <v>540</v>
      </c>
      <c r="G171" s="32"/>
      <c r="H171" s="60" t="str">
        <f>VLOOKUP(A171,Birdlist!C:F,4,FALSE)</f>
        <v>Calidris ruficollis</v>
      </c>
      <c r="I171" s="31"/>
      <c r="J171" s="61" t="str">
        <f>VLOOKUP(A171,Birdlist!C:G,5,FALSE)</f>
        <v>M</v>
      </c>
      <c r="K171" s="34"/>
      <c r="L171" s="49" t="s">
        <v>40</v>
      </c>
      <c r="M171" s="49"/>
      <c r="N171" s="32" t="s">
        <v>121</v>
      </c>
    </row>
    <row r="172" spans="1:14" ht="12" customHeight="1" x14ac:dyDescent="0.2">
      <c r="A172" s="42">
        <v>171</v>
      </c>
      <c r="B172" s="25" t="s">
        <v>466</v>
      </c>
      <c r="C172" s="25" t="s">
        <v>465</v>
      </c>
      <c r="D172" s="59" t="str">
        <f>VLOOKUP(A172,Birdlist!C:E,3,FALSE)</f>
        <v>Sanderling</v>
      </c>
      <c r="E172" s="49"/>
      <c r="F172" s="32" t="s">
        <v>6</v>
      </c>
      <c r="G172" s="32"/>
      <c r="H172" s="60" t="str">
        <f>VLOOKUP(A172,Birdlist!C:F,4,FALSE)</f>
        <v>Calidris alba</v>
      </c>
      <c r="I172" s="31"/>
      <c r="J172" s="61" t="str">
        <f>VLOOKUP(A172,Birdlist!C:G,5,FALSE)</f>
        <v>M</v>
      </c>
      <c r="K172" s="34"/>
      <c r="L172" s="49"/>
      <c r="M172" s="49"/>
      <c r="N172" s="32" t="s">
        <v>121</v>
      </c>
    </row>
    <row r="173" spans="1:14" ht="12" customHeight="1" x14ac:dyDescent="0.2">
      <c r="A173" s="42">
        <v>172</v>
      </c>
      <c r="B173" s="25" t="s">
        <v>466</v>
      </c>
      <c r="C173" s="25" t="s">
        <v>465</v>
      </c>
      <c r="D173" s="59" t="str">
        <f>VLOOKUP(A173,Birdlist!C:E,3,FALSE)</f>
        <v>Dunlin</v>
      </c>
      <c r="E173" s="44" t="s">
        <v>2520</v>
      </c>
      <c r="F173" s="32" t="s">
        <v>6</v>
      </c>
      <c r="G173" s="32"/>
      <c r="H173" s="60" t="str">
        <f>VLOOKUP(A173,Birdlist!C:F,4,FALSE)</f>
        <v>Calidris alpina</v>
      </c>
      <c r="I173" s="31"/>
      <c r="J173" s="61" t="str">
        <f>VLOOKUP(A173,Birdlist!C:G,5,FALSE)</f>
        <v>A</v>
      </c>
      <c r="K173" s="34"/>
      <c r="L173" s="49"/>
      <c r="M173" s="49"/>
      <c r="N173" s="32" t="s">
        <v>121</v>
      </c>
    </row>
    <row r="174" spans="1:14" ht="12" customHeight="1" x14ac:dyDescent="0.2">
      <c r="A174" s="42">
        <v>173</v>
      </c>
      <c r="B174" s="25" t="s">
        <v>466</v>
      </c>
      <c r="C174" s="25" t="s">
        <v>465</v>
      </c>
      <c r="D174" s="59" t="str">
        <f>VLOOKUP(A174,Birdlist!C:E,3,FALSE)</f>
        <v>Little Stint</v>
      </c>
      <c r="E174" s="44" t="s">
        <v>2520</v>
      </c>
      <c r="F174" s="32" t="s">
        <v>6</v>
      </c>
      <c r="G174" s="32"/>
      <c r="H174" s="60" t="str">
        <f>VLOOKUP(A174,Birdlist!C:F,4,FALSE)</f>
        <v>Calidris minuta</v>
      </c>
      <c r="I174" s="31"/>
      <c r="J174" s="61" t="str">
        <f>VLOOKUP(A174,Birdlist!C:G,5,FALSE)</f>
        <v>A</v>
      </c>
      <c r="K174" s="34"/>
      <c r="L174" s="49"/>
      <c r="M174" s="49"/>
      <c r="N174" s="32" t="s">
        <v>121</v>
      </c>
    </row>
    <row r="175" spans="1:14" ht="12" customHeight="1" x14ac:dyDescent="0.2">
      <c r="A175" s="42">
        <v>174</v>
      </c>
      <c r="B175" s="25" t="s">
        <v>466</v>
      </c>
      <c r="C175" s="25" t="s">
        <v>465</v>
      </c>
      <c r="D175" s="59" t="str">
        <f>VLOOKUP(A175,Birdlist!C:E,3,FALSE)</f>
        <v>Pectoral Sandpiper</v>
      </c>
      <c r="E175" s="44" t="s">
        <v>2520</v>
      </c>
      <c r="F175" s="25" t="s">
        <v>2279</v>
      </c>
      <c r="G175" s="32"/>
      <c r="H175" s="60" t="str">
        <f>VLOOKUP(A175,Birdlist!C:F,4,FALSE)</f>
        <v>Calidris melanotos</v>
      </c>
      <c r="I175" s="31"/>
      <c r="J175" s="61" t="str">
        <f>VLOOKUP(A175,Birdlist!C:G,5,FALSE)</f>
        <v>A</v>
      </c>
      <c r="K175" s="34"/>
      <c r="L175" s="49"/>
      <c r="M175" s="49"/>
      <c r="N175" s="32" t="s">
        <v>550</v>
      </c>
    </row>
    <row r="176" spans="1:14" ht="12" customHeight="1" x14ac:dyDescent="0.2">
      <c r="A176" s="42">
        <v>175</v>
      </c>
      <c r="B176" s="25" t="s">
        <v>466</v>
      </c>
      <c r="C176" s="25" t="s">
        <v>465</v>
      </c>
      <c r="D176" s="59" t="str">
        <f>VLOOKUP(A176,Birdlist!C:E,3,FALSE)</f>
        <v>Asian Dowitcher</v>
      </c>
      <c r="E176" s="49"/>
      <c r="F176" s="32" t="s">
        <v>6</v>
      </c>
      <c r="G176" s="32"/>
      <c r="H176" s="60" t="str">
        <f>VLOOKUP(A176,Birdlist!C:F,4,FALSE)</f>
        <v>Limnodromus semipalmatus</v>
      </c>
      <c r="I176" s="31"/>
      <c r="J176" s="61" t="str">
        <f>VLOOKUP(A176,Birdlist!C:G,5,FALSE)</f>
        <v>M</v>
      </c>
      <c r="K176" s="34"/>
      <c r="L176" s="49" t="s">
        <v>40</v>
      </c>
      <c r="M176" s="49" t="s">
        <v>50</v>
      </c>
      <c r="N176" s="32" t="s">
        <v>121</v>
      </c>
    </row>
    <row r="177" spans="1:14" ht="12" customHeight="1" x14ac:dyDescent="0.2">
      <c r="A177" s="42">
        <v>176</v>
      </c>
      <c r="B177" s="25" t="s">
        <v>466</v>
      </c>
      <c r="C177" s="25" t="s">
        <v>465</v>
      </c>
      <c r="D177" s="59" t="str">
        <f>VLOOKUP(A177,Birdlist!C:E,3,FALSE)</f>
        <v>Long-billed Dowitcher</v>
      </c>
      <c r="E177" s="44" t="s">
        <v>2520</v>
      </c>
      <c r="F177" s="25" t="s">
        <v>2279</v>
      </c>
      <c r="G177" s="32"/>
      <c r="H177" s="60" t="str">
        <f>VLOOKUP(A177,Birdlist!C:F,4,FALSE)</f>
        <v>Limnodromus scolopaceus</v>
      </c>
      <c r="I177" s="31"/>
      <c r="J177" s="61" t="str">
        <f>VLOOKUP(A177,Birdlist!C:G,5,FALSE)</f>
        <v>A</v>
      </c>
      <c r="K177" s="34"/>
      <c r="L177" s="49"/>
      <c r="M177" s="49"/>
      <c r="N177" s="25" t="s">
        <v>484</v>
      </c>
    </row>
    <row r="178" spans="1:14" ht="12" customHeight="1" x14ac:dyDescent="0.2">
      <c r="A178" s="42">
        <v>177</v>
      </c>
      <c r="B178" s="25" t="s">
        <v>466</v>
      </c>
      <c r="C178" s="25" t="s">
        <v>465</v>
      </c>
      <c r="D178" s="59" t="str">
        <f>VLOOKUP(A178,Birdlist!C:E,3,FALSE)</f>
        <v>Bukidnon Woodcock</v>
      </c>
      <c r="E178" s="49"/>
      <c r="F178" s="32" t="s">
        <v>6</v>
      </c>
      <c r="G178" s="32"/>
      <c r="H178" s="60" t="str">
        <f>VLOOKUP(A178,Birdlist!C:F,4,FALSE)</f>
        <v>Scolopax bukidnonensis</v>
      </c>
      <c r="I178" s="31"/>
      <c r="J178" s="61" t="str">
        <f>VLOOKUP(A178,Birdlist!C:G,5,FALSE)</f>
        <v>E</v>
      </c>
      <c r="K178" s="25" t="s">
        <v>49</v>
      </c>
      <c r="L178" s="49"/>
      <c r="M178" s="49"/>
      <c r="N178" s="32" t="s">
        <v>2296</v>
      </c>
    </row>
    <row r="179" spans="1:14" ht="12" customHeight="1" x14ac:dyDescent="0.2">
      <c r="A179" s="42">
        <v>178</v>
      </c>
      <c r="B179" s="25" t="s">
        <v>466</v>
      </c>
      <c r="C179" s="25" t="s">
        <v>465</v>
      </c>
      <c r="D179" s="59" t="str">
        <f>VLOOKUP(A179,Birdlist!C:E,3,FALSE)</f>
        <v>Jack Snipe</v>
      </c>
      <c r="E179" s="44" t="s">
        <v>2520</v>
      </c>
      <c r="F179" s="32" t="s">
        <v>6</v>
      </c>
      <c r="G179" s="32"/>
      <c r="H179" s="60" t="str">
        <f>VLOOKUP(A179,Birdlist!C:F,4,FALSE)</f>
        <v>Lymnocryptes minimus</v>
      </c>
      <c r="I179" s="31"/>
      <c r="J179" s="61" t="str">
        <f>VLOOKUP(A179,Birdlist!C:G,5,FALSE)</f>
        <v>A</v>
      </c>
      <c r="K179" s="34"/>
      <c r="L179" s="49"/>
      <c r="M179" s="49"/>
      <c r="N179" s="32" t="s">
        <v>121</v>
      </c>
    </row>
    <row r="180" spans="1:14" ht="12" customHeight="1" x14ac:dyDescent="0.2">
      <c r="A180" s="42">
        <v>179</v>
      </c>
      <c r="B180" s="25" t="s">
        <v>466</v>
      </c>
      <c r="C180" s="25" t="s">
        <v>465</v>
      </c>
      <c r="D180" s="59" t="str">
        <f>VLOOKUP(A180,Birdlist!C:E,3,FALSE)</f>
        <v>Latham's Snipe</v>
      </c>
      <c r="E180" s="44" t="s">
        <v>2520</v>
      </c>
      <c r="F180" s="25" t="s">
        <v>2279</v>
      </c>
      <c r="G180" s="32"/>
      <c r="H180" s="60" t="str">
        <f>VLOOKUP(A180,Birdlist!C:F,4,FALSE)</f>
        <v>Gallinago hardwickii</v>
      </c>
      <c r="I180" s="31"/>
      <c r="J180" s="61" t="str">
        <f>VLOOKUP(A180,Birdlist!C:G,5,FALSE)</f>
        <v>A</v>
      </c>
      <c r="K180" s="34"/>
      <c r="L180" s="49"/>
      <c r="M180" s="49"/>
      <c r="N180" s="25" t="s">
        <v>474</v>
      </c>
    </row>
    <row r="181" spans="1:14" ht="12" customHeight="1" x14ac:dyDescent="0.2">
      <c r="A181" s="42">
        <v>180</v>
      </c>
      <c r="B181" s="25" t="s">
        <v>466</v>
      </c>
      <c r="C181" s="25" t="s">
        <v>465</v>
      </c>
      <c r="D181" s="59" t="str">
        <f>VLOOKUP(A181,Birdlist!C:E,3,FALSE)</f>
        <v>Pin-tailed Snipe</v>
      </c>
      <c r="E181" s="44" t="s">
        <v>2520</v>
      </c>
      <c r="F181" s="32" t="s">
        <v>476</v>
      </c>
      <c r="G181" s="32"/>
      <c r="H181" s="60" t="str">
        <f>VLOOKUP(A181,Birdlist!C:F,4,FALSE)</f>
        <v>Gallinago stenura</v>
      </c>
      <c r="I181" s="31"/>
      <c r="J181" s="61" t="str">
        <f>VLOOKUP(A181,Birdlist!C:G,5,FALSE)</f>
        <v>M</v>
      </c>
      <c r="K181" s="34"/>
      <c r="L181" s="49"/>
      <c r="M181" s="49"/>
      <c r="N181" s="32" t="s">
        <v>121</v>
      </c>
    </row>
    <row r="182" spans="1:14" ht="12" customHeight="1" x14ac:dyDescent="0.2">
      <c r="A182" s="42">
        <v>181</v>
      </c>
      <c r="B182" s="25" t="s">
        <v>466</v>
      </c>
      <c r="C182" s="25" t="s">
        <v>465</v>
      </c>
      <c r="D182" s="59" t="str">
        <f>VLOOKUP(A182,Birdlist!C:E,3,FALSE)</f>
        <v>Swinhoe's Snipe</v>
      </c>
      <c r="E182" s="44" t="s">
        <v>2520</v>
      </c>
      <c r="F182" s="32" t="s">
        <v>6</v>
      </c>
      <c r="G182" s="32"/>
      <c r="H182" s="60" t="str">
        <f>VLOOKUP(A182,Birdlist!C:F,4,FALSE)</f>
        <v>Gallinago megala</v>
      </c>
      <c r="I182" s="31"/>
      <c r="J182" s="61" t="str">
        <f>VLOOKUP(A182,Birdlist!C:G,5,FALSE)</f>
        <v>M</v>
      </c>
      <c r="K182" s="34"/>
      <c r="L182" s="49"/>
      <c r="M182" s="49"/>
      <c r="N182" s="32" t="s">
        <v>121</v>
      </c>
    </row>
    <row r="183" spans="1:14" ht="12" customHeight="1" x14ac:dyDescent="0.2">
      <c r="A183" s="42">
        <v>182</v>
      </c>
      <c r="B183" s="25" t="s">
        <v>466</v>
      </c>
      <c r="C183" s="25" t="s">
        <v>465</v>
      </c>
      <c r="D183" s="59" t="str">
        <f>VLOOKUP(A183,Birdlist!C:E,3,FALSE)</f>
        <v>Common Snipe</v>
      </c>
      <c r="E183" s="49"/>
      <c r="F183" s="32" t="s">
        <v>6</v>
      </c>
      <c r="G183" s="32"/>
      <c r="H183" s="60" t="str">
        <f>VLOOKUP(A183,Birdlist!C:F,4,FALSE)</f>
        <v>Gallinago gallinago</v>
      </c>
      <c r="I183" s="31"/>
      <c r="J183" s="61" t="str">
        <f>VLOOKUP(A183,Birdlist!C:G,5,FALSE)</f>
        <v>M</v>
      </c>
      <c r="K183" s="34"/>
      <c r="L183" s="49"/>
      <c r="M183" s="49"/>
      <c r="N183" s="32" t="s">
        <v>121</v>
      </c>
    </row>
    <row r="184" spans="1:14" ht="12" customHeight="1" x14ac:dyDescent="0.2">
      <c r="A184" s="42">
        <v>183</v>
      </c>
      <c r="B184" s="25" t="s">
        <v>466</v>
      </c>
      <c r="C184" s="25" t="s">
        <v>465</v>
      </c>
      <c r="D184" s="59" t="str">
        <f>VLOOKUP(A184,Birdlist!C:E,3,FALSE)</f>
        <v>Terek Sandpiper</v>
      </c>
      <c r="E184" s="49"/>
      <c r="F184" s="32" t="s">
        <v>6</v>
      </c>
      <c r="G184" s="32"/>
      <c r="H184" s="60" t="str">
        <f>VLOOKUP(A184,Birdlist!C:F,4,FALSE)</f>
        <v>Xenus cinereus</v>
      </c>
      <c r="I184" s="31"/>
      <c r="J184" s="61" t="str">
        <f>VLOOKUP(A184,Birdlist!C:G,5,FALSE)</f>
        <v>M</v>
      </c>
      <c r="K184" s="34"/>
      <c r="L184" s="49"/>
      <c r="M184" s="49"/>
      <c r="N184" s="32" t="s">
        <v>121</v>
      </c>
    </row>
    <row r="185" spans="1:14" ht="12" customHeight="1" x14ac:dyDescent="0.2">
      <c r="A185" s="42">
        <v>184</v>
      </c>
      <c r="B185" s="25" t="s">
        <v>466</v>
      </c>
      <c r="C185" s="25" t="s">
        <v>465</v>
      </c>
      <c r="D185" s="59" t="str">
        <f>VLOOKUP(A185,Birdlist!C:E,3,FALSE)</f>
        <v>Red-necked Phalarope</v>
      </c>
      <c r="E185" s="49"/>
      <c r="F185" s="32" t="s">
        <v>6</v>
      </c>
      <c r="G185" s="32"/>
      <c r="H185" s="60" t="str">
        <f>VLOOKUP(A185,Birdlist!C:F,4,FALSE)</f>
        <v>Phalaropus lobatus</v>
      </c>
      <c r="I185" s="31"/>
      <c r="J185" s="61" t="str">
        <f>VLOOKUP(A185,Birdlist!C:G,5,FALSE)</f>
        <v>M</v>
      </c>
      <c r="K185" s="34"/>
      <c r="L185" s="49"/>
      <c r="M185" s="49"/>
      <c r="N185" s="32" t="s">
        <v>121</v>
      </c>
    </row>
    <row r="186" spans="1:14" ht="12" customHeight="1" x14ac:dyDescent="0.2">
      <c r="A186" s="42">
        <v>185</v>
      </c>
      <c r="B186" s="25" t="s">
        <v>466</v>
      </c>
      <c r="C186" s="25" t="s">
        <v>465</v>
      </c>
      <c r="D186" s="59" t="str">
        <f>VLOOKUP(A186,Birdlist!C:E,3,FALSE)</f>
        <v>Red Phalarope</v>
      </c>
      <c r="E186" s="44" t="s">
        <v>2520</v>
      </c>
      <c r="F186" s="32" t="s">
        <v>6</v>
      </c>
      <c r="G186" s="32"/>
      <c r="H186" s="60" t="str">
        <f>VLOOKUP(A186,Birdlist!C:F,4,FALSE)</f>
        <v>Phalaropus fulicarius</v>
      </c>
      <c r="I186" s="31"/>
      <c r="J186" s="61" t="str">
        <f>VLOOKUP(A186,Birdlist!C:G,5,FALSE)</f>
        <v>A</v>
      </c>
      <c r="K186" s="34"/>
      <c r="L186" s="49"/>
      <c r="M186" s="49"/>
      <c r="N186" s="25" t="s">
        <v>555</v>
      </c>
    </row>
    <row r="187" spans="1:14" ht="12" customHeight="1" x14ac:dyDescent="0.2">
      <c r="A187" s="42">
        <v>186</v>
      </c>
      <c r="B187" s="25" t="s">
        <v>466</v>
      </c>
      <c r="C187" s="25" t="s">
        <v>465</v>
      </c>
      <c r="D187" s="59" t="str">
        <f>VLOOKUP(A187,Birdlist!C:E,3,FALSE)</f>
        <v>Common Sandpiper</v>
      </c>
      <c r="E187" s="49"/>
      <c r="F187" s="32" t="s">
        <v>6</v>
      </c>
      <c r="G187" s="32"/>
      <c r="H187" s="60" t="str">
        <f>VLOOKUP(A187,Birdlist!C:F,4,FALSE)</f>
        <v>Actitis hypoleucos</v>
      </c>
      <c r="I187" s="31"/>
      <c r="J187" s="61" t="str">
        <f>VLOOKUP(A187,Birdlist!C:G,5,FALSE)</f>
        <v>M</v>
      </c>
      <c r="K187" s="34"/>
      <c r="L187" s="49"/>
      <c r="M187" s="49"/>
      <c r="N187" s="32" t="s">
        <v>121</v>
      </c>
    </row>
    <row r="188" spans="1:14" ht="12" customHeight="1" x14ac:dyDescent="0.2">
      <c r="A188" s="42">
        <v>187</v>
      </c>
      <c r="B188" s="25" t="s">
        <v>466</v>
      </c>
      <c r="C188" s="25" t="s">
        <v>465</v>
      </c>
      <c r="D188" s="59" t="str">
        <f>VLOOKUP(A188,Birdlist!C:E,3,FALSE)</f>
        <v>Green Sandpiper</v>
      </c>
      <c r="E188" s="49"/>
      <c r="F188" s="32" t="s">
        <v>6</v>
      </c>
      <c r="G188" s="32"/>
      <c r="H188" s="60" t="str">
        <f>VLOOKUP(A188,Birdlist!C:F,4,FALSE)</f>
        <v>Tringa ochropus</v>
      </c>
      <c r="I188" s="31"/>
      <c r="J188" s="61" t="str">
        <f>VLOOKUP(A188,Birdlist!C:G,5,FALSE)</f>
        <v>M</v>
      </c>
      <c r="K188" s="34"/>
      <c r="L188" s="49"/>
      <c r="M188" s="49"/>
      <c r="N188" s="32" t="s">
        <v>121</v>
      </c>
    </row>
    <row r="189" spans="1:14" ht="12" customHeight="1" x14ac:dyDescent="0.2">
      <c r="A189" s="42">
        <v>188</v>
      </c>
      <c r="B189" s="25" t="s">
        <v>466</v>
      </c>
      <c r="C189" s="25" t="s">
        <v>465</v>
      </c>
      <c r="D189" s="59" t="str">
        <f>VLOOKUP(A189,Birdlist!C:E,3,FALSE)</f>
        <v>Grey-tailed Tattler</v>
      </c>
      <c r="E189" s="49"/>
      <c r="F189" s="32" t="s">
        <v>6</v>
      </c>
      <c r="G189" s="32" t="s">
        <v>2271</v>
      </c>
      <c r="H189" s="60" t="str">
        <f>VLOOKUP(A189,Birdlist!C:F,4,FALSE)</f>
        <v>Tringa brevipes</v>
      </c>
      <c r="I189" s="31"/>
      <c r="J189" s="61" t="str">
        <f>VLOOKUP(A189,Birdlist!C:G,5,FALSE)</f>
        <v>M</v>
      </c>
      <c r="K189" s="34"/>
      <c r="L189" s="49" t="s">
        <v>40</v>
      </c>
      <c r="M189" s="49"/>
      <c r="N189" s="25" t="s">
        <v>6</v>
      </c>
    </row>
    <row r="190" spans="1:14" ht="12" customHeight="1" x14ac:dyDescent="0.2">
      <c r="A190" s="42">
        <v>189</v>
      </c>
      <c r="B190" s="25" t="s">
        <v>466</v>
      </c>
      <c r="C190" s="25" t="s">
        <v>465</v>
      </c>
      <c r="D190" s="59" t="str">
        <f>VLOOKUP(A190,Birdlist!C:E,3,FALSE)</f>
        <v>Common Redshank</v>
      </c>
      <c r="E190" s="49"/>
      <c r="F190" s="32" t="s">
        <v>6</v>
      </c>
      <c r="G190" s="32"/>
      <c r="H190" s="60" t="str">
        <f>VLOOKUP(A190,Birdlist!C:F,4,FALSE)</f>
        <v>Tringa totanus</v>
      </c>
      <c r="I190" s="31"/>
      <c r="J190" s="61" t="str">
        <f>VLOOKUP(A190,Birdlist!C:G,5,FALSE)</f>
        <v>M</v>
      </c>
      <c r="K190" s="34"/>
      <c r="L190" s="49"/>
      <c r="M190" s="49"/>
      <c r="N190" s="32" t="s">
        <v>121</v>
      </c>
    </row>
    <row r="191" spans="1:14" ht="12" customHeight="1" x14ac:dyDescent="0.2">
      <c r="A191" s="42">
        <v>190</v>
      </c>
      <c r="B191" s="25" t="s">
        <v>466</v>
      </c>
      <c r="C191" s="25" t="s">
        <v>465</v>
      </c>
      <c r="D191" s="59" t="str">
        <f>VLOOKUP(A191,Birdlist!C:E,3,FALSE)</f>
        <v>Marsh Sandpiper</v>
      </c>
      <c r="E191" s="49"/>
      <c r="F191" s="32" t="s">
        <v>6</v>
      </c>
      <c r="G191" s="32"/>
      <c r="H191" s="60" t="str">
        <f>VLOOKUP(A191,Birdlist!C:F,4,FALSE)</f>
        <v>Tringa stagnatilis</v>
      </c>
      <c r="I191" s="31"/>
      <c r="J191" s="61" t="str">
        <f>VLOOKUP(A191,Birdlist!C:G,5,FALSE)</f>
        <v>M</v>
      </c>
      <c r="K191" s="34"/>
      <c r="L191" s="49"/>
      <c r="M191" s="49"/>
      <c r="N191" s="32" t="s">
        <v>121</v>
      </c>
    </row>
    <row r="192" spans="1:14" ht="12" customHeight="1" x14ac:dyDescent="0.2">
      <c r="A192" s="42">
        <v>191</v>
      </c>
      <c r="B192" s="25" t="s">
        <v>466</v>
      </c>
      <c r="C192" s="25" t="s">
        <v>465</v>
      </c>
      <c r="D192" s="59" t="str">
        <f>VLOOKUP(A192,Birdlist!C:E,3,FALSE)</f>
        <v>Wood Sandpiper</v>
      </c>
      <c r="E192" s="49"/>
      <c r="F192" s="32" t="s">
        <v>6</v>
      </c>
      <c r="G192" s="32"/>
      <c r="H192" s="60" t="str">
        <f>VLOOKUP(A192,Birdlist!C:F,4,FALSE)</f>
        <v>Tringa glareola</v>
      </c>
      <c r="I192" s="31"/>
      <c r="J192" s="61" t="str">
        <f>VLOOKUP(A192,Birdlist!C:G,5,FALSE)</f>
        <v>M</v>
      </c>
      <c r="K192" s="34"/>
      <c r="L192" s="49"/>
      <c r="M192" s="49"/>
      <c r="N192" s="32" t="s">
        <v>121</v>
      </c>
    </row>
    <row r="193" spans="1:14" ht="12" customHeight="1" x14ac:dyDescent="0.2">
      <c r="A193" s="42">
        <v>192</v>
      </c>
      <c r="B193" s="25" t="s">
        <v>466</v>
      </c>
      <c r="C193" s="25" t="s">
        <v>465</v>
      </c>
      <c r="D193" s="59" t="str">
        <f>VLOOKUP(A193,Birdlist!C:E,3,FALSE)</f>
        <v>Spotted Redshank</v>
      </c>
      <c r="E193" s="44" t="s">
        <v>2520</v>
      </c>
      <c r="F193" s="32" t="s">
        <v>6</v>
      </c>
      <c r="G193" s="32"/>
      <c r="H193" s="60" t="str">
        <f>VLOOKUP(A193,Birdlist!C:F,4,FALSE)</f>
        <v>Tringa erythropus</v>
      </c>
      <c r="I193" s="31"/>
      <c r="J193" s="61" t="str">
        <f>VLOOKUP(A193,Birdlist!C:G,5,FALSE)</f>
        <v>A</v>
      </c>
      <c r="K193" s="34"/>
      <c r="L193" s="49"/>
      <c r="M193" s="49" t="s">
        <v>153</v>
      </c>
      <c r="N193" s="32" t="s">
        <v>121</v>
      </c>
    </row>
    <row r="194" spans="1:14" ht="12" customHeight="1" x14ac:dyDescent="0.2">
      <c r="A194" s="42">
        <v>193</v>
      </c>
      <c r="B194" s="25" t="s">
        <v>466</v>
      </c>
      <c r="C194" s="25" t="s">
        <v>465</v>
      </c>
      <c r="D194" s="59" t="str">
        <f>VLOOKUP(A194,Birdlist!C:E,3,FALSE)</f>
        <v>Common Greenshank</v>
      </c>
      <c r="E194" s="49"/>
      <c r="F194" s="32" t="s">
        <v>6</v>
      </c>
      <c r="G194" s="32"/>
      <c r="H194" s="60" t="str">
        <f>VLOOKUP(A194,Birdlist!C:F,4,FALSE)</f>
        <v>Tringa nebularia</v>
      </c>
      <c r="I194" s="31"/>
      <c r="J194" s="61" t="str">
        <f>VLOOKUP(A194,Birdlist!C:G,5,FALSE)</f>
        <v>M</v>
      </c>
      <c r="K194" s="34"/>
      <c r="L194" s="49"/>
      <c r="M194" s="49"/>
      <c r="N194" s="32" t="s">
        <v>121</v>
      </c>
    </row>
    <row r="195" spans="1:14" ht="12" customHeight="1" x14ac:dyDescent="0.2">
      <c r="A195" s="42">
        <v>194</v>
      </c>
      <c r="B195" s="25" t="s">
        <v>466</v>
      </c>
      <c r="C195" s="25" t="s">
        <v>465</v>
      </c>
      <c r="D195" s="59" t="str">
        <f>VLOOKUP(A195,Birdlist!C:E,3,FALSE)</f>
        <v>Nordmann's Greenshank</v>
      </c>
      <c r="E195" s="44" t="s">
        <v>2520</v>
      </c>
      <c r="F195" s="32" t="s">
        <v>6</v>
      </c>
      <c r="G195" s="32"/>
      <c r="H195" s="60" t="str">
        <f>VLOOKUP(A195,Birdlist!C:F,4,FALSE)</f>
        <v>Tringa guttifer</v>
      </c>
      <c r="I195" s="31"/>
      <c r="J195" s="61" t="str">
        <f>VLOOKUP(A195,Birdlist!C:G,5,FALSE)</f>
        <v>A</v>
      </c>
      <c r="K195" s="34"/>
      <c r="L195" s="49" t="s">
        <v>153</v>
      </c>
      <c r="M195" s="49" t="s">
        <v>153</v>
      </c>
      <c r="N195" s="32" t="s">
        <v>121</v>
      </c>
    </row>
    <row r="196" spans="1:14" ht="12" customHeight="1" x14ac:dyDescent="0.2">
      <c r="A196" s="42">
        <v>195</v>
      </c>
      <c r="B196" s="25" t="s">
        <v>557</v>
      </c>
      <c r="C196" s="25" t="s">
        <v>556</v>
      </c>
      <c r="D196" s="59" t="str">
        <f>VLOOKUP(A196,Birdlist!C:E,3,FALSE)</f>
        <v>Oriental Pratincole</v>
      </c>
      <c r="E196" s="49"/>
      <c r="F196" s="32" t="s">
        <v>6</v>
      </c>
      <c r="G196" s="32"/>
      <c r="H196" s="60" t="str">
        <f>VLOOKUP(A196,Birdlist!C:F,4,FALSE)</f>
        <v>Glareola maldivarum</v>
      </c>
      <c r="I196" s="31"/>
      <c r="J196" s="61" t="str">
        <f>VLOOKUP(A196,Birdlist!C:G,5,FALSE)</f>
        <v>R,M</v>
      </c>
      <c r="K196" s="34"/>
      <c r="L196" s="49"/>
      <c r="M196" s="49"/>
      <c r="N196" s="32" t="s">
        <v>121</v>
      </c>
    </row>
    <row r="197" spans="1:14" ht="12" customHeight="1" x14ac:dyDescent="0.2">
      <c r="A197" s="42">
        <v>196</v>
      </c>
      <c r="B197" s="25" t="s">
        <v>561</v>
      </c>
      <c r="C197" s="25" t="s">
        <v>560</v>
      </c>
      <c r="D197" s="59" t="str">
        <f>VLOOKUP(A197,Birdlist!C:E,3,FALSE)</f>
        <v>Brown Noddy</v>
      </c>
      <c r="E197" s="49"/>
      <c r="F197" s="32" t="s">
        <v>6</v>
      </c>
      <c r="G197" s="32"/>
      <c r="H197" s="60" t="str">
        <f>VLOOKUP(A197,Birdlist!C:F,4,FALSE)</f>
        <v>Anous stolidus</v>
      </c>
      <c r="I197" s="31"/>
      <c r="J197" s="61" t="str">
        <f>VLOOKUP(A197,Birdlist!C:G,5,FALSE)</f>
        <v>R</v>
      </c>
      <c r="K197" s="34"/>
      <c r="L197" s="49"/>
      <c r="M197" s="49" t="s">
        <v>50</v>
      </c>
      <c r="N197" s="32" t="s">
        <v>121</v>
      </c>
    </row>
    <row r="198" spans="1:14" ht="12" customHeight="1" x14ac:dyDescent="0.2">
      <c r="A198" s="42">
        <v>197</v>
      </c>
      <c r="B198" s="25" t="s">
        <v>561</v>
      </c>
      <c r="C198" s="25" t="s">
        <v>560</v>
      </c>
      <c r="D198" s="59" t="str">
        <f>VLOOKUP(A198,Birdlist!C:E,3,FALSE)</f>
        <v>Black Noddy</v>
      </c>
      <c r="E198" s="49"/>
      <c r="F198" s="32" t="s">
        <v>6</v>
      </c>
      <c r="G198" s="32"/>
      <c r="H198" s="60" t="str">
        <f>VLOOKUP(A198,Birdlist!C:F,4,FALSE)</f>
        <v>Anous minutus</v>
      </c>
      <c r="I198" s="31"/>
      <c r="J198" s="61" t="str">
        <f>VLOOKUP(A198,Birdlist!C:G,5,FALSE)</f>
        <v>R</v>
      </c>
      <c r="K198" s="34"/>
      <c r="L198" s="49"/>
      <c r="M198" s="49" t="s">
        <v>153</v>
      </c>
      <c r="N198" s="32" t="s">
        <v>2297</v>
      </c>
    </row>
    <row r="199" spans="1:14" ht="12" customHeight="1" x14ac:dyDescent="0.2">
      <c r="A199" s="42">
        <v>198</v>
      </c>
      <c r="B199" s="25" t="s">
        <v>561</v>
      </c>
      <c r="C199" s="25" t="s">
        <v>560</v>
      </c>
      <c r="D199" s="59" t="str">
        <f>VLOOKUP(A199,Birdlist!C:E,3,FALSE)</f>
        <v>White Tern</v>
      </c>
      <c r="E199" s="44" t="s">
        <v>2520</v>
      </c>
      <c r="F199" s="25" t="s">
        <v>2279</v>
      </c>
      <c r="G199" s="32"/>
      <c r="H199" s="60" t="str">
        <f>VLOOKUP(A199,Birdlist!C:F,4,FALSE)</f>
        <v>Gygis alba</v>
      </c>
      <c r="I199" s="31"/>
      <c r="J199" s="61" t="str">
        <f>VLOOKUP(A199,Birdlist!C:G,5,FALSE)</f>
        <v>A</v>
      </c>
      <c r="K199" s="34"/>
      <c r="L199" s="49"/>
      <c r="M199" s="49"/>
      <c r="N199" s="25" t="s">
        <v>569</v>
      </c>
    </row>
    <row r="200" spans="1:14" ht="12" customHeight="1" x14ac:dyDescent="0.2">
      <c r="A200" s="42">
        <v>199</v>
      </c>
      <c r="B200" s="25" t="s">
        <v>561</v>
      </c>
      <c r="C200" s="25" t="s">
        <v>560</v>
      </c>
      <c r="D200" s="59" t="str">
        <f>VLOOKUP(A200,Birdlist!C:E,3,FALSE)</f>
        <v>Black-headed Gull</v>
      </c>
      <c r="E200" s="49"/>
      <c r="F200" s="32" t="s">
        <v>6</v>
      </c>
      <c r="G200" s="32"/>
      <c r="H200" s="60" t="str">
        <f>VLOOKUP(A200,Birdlist!C:F,4,FALSE)</f>
        <v>Chroicocephalus ridibundus</v>
      </c>
      <c r="I200" s="31"/>
      <c r="J200" s="61" t="str">
        <f>VLOOKUP(A200,Birdlist!C:G,5,FALSE)</f>
        <v>M</v>
      </c>
      <c r="K200" s="34"/>
      <c r="L200" s="49"/>
      <c r="M200" s="49"/>
      <c r="N200" s="25"/>
    </row>
    <row r="201" spans="1:14" ht="12" customHeight="1" x14ac:dyDescent="0.2">
      <c r="A201" s="42">
        <v>200</v>
      </c>
      <c r="B201" s="25" t="s">
        <v>561</v>
      </c>
      <c r="C201" s="25" t="s">
        <v>560</v>
      </c>
      <c r="D201" s="59" t="str">
        <f>VLOOKUP(A201,Birdlist!C:E,3,FALSE)</f>
        <v>Saunders's Gull</v>
      </c>
      <c r="E201" s="44" t="s">
        <v>2520</v>
      </c>
      <c r="F201" s="25" t="s">
        <v>2279</v>
      </c>
      <c r="G201" s="52"/>
      <c r="H201" s="60" t="str">
        <f>VLOOKUP(A201,Birdlist!C:F,4,FALSE)</f>
        <v>Chroicocephalus saundersi</v>
      </c>
      <c r="I201" s="31" t="s">
        <v>2168</v>
      </c>
      <c r="J201" s="61" t="str">
        <f>VLOOKUP(A201,Birdlist!C:G,5,FALSE)</f>
        <v>A</v>
      </c>
      <c r="K201" s="34"/>
      <c r="L201" s="49" t="s">
        <v>50</v>
      </c>
      <c r="M201" s="49"/>
      <c r="N201" s="25" t="s">
        <v>574</v>
      </c>
    </row>
    <row r="202" spans="1:14" ht="12" customHeight="1" x14ac:dyDescent="0.2">
      <c r="A202" s="42">
        <v>201</v>
      </c>
      <c r="B202" s="25" t="s">
        <v>561</v>
      </c>
      <c r="C202" s="25" t="s">
        <v>560</v>
      </c>
      <c r="D202" s="59" t="str">
        <f>VLOOKUP(A202,Birdlist!C:E,3,FALSE)</f>
        <v>Laughing Gull</v>
      </c>
      <c r="E202" s="44" t="s">
        <v>2520</v>
      </c>
      <c r="F202" s="25" t="s">
        <v>2279</v>
      </c>
      <c r="G202" s="32"/>
      <c r="H202" s="60" t="str">
        <f>VLOOKUP(A202,Birdlist!C:F,4,FALSE)</f>
        <v>Leucophaeus atricilla</v>
      </c>
      <c r="I202" s="31"/>
      <c r="J202" s="61" t="str">
        <f>VLOOKUP(A202,Birdlist!C:G,5,FALSE)</f>
        <v>A</v>
      </c>
      <c r="K202" s="34"/>
      <c r="L202" s="49"/>
      <c r="M202" s="49"/>
      <c r="N202" s="32" t="s">
        <v>577</v>
      </c>
    </row>
    <row r="203" spans="1:14" ht="12" customHeight="1" x14ac:dyDescent="0.2">
      <c r="A203" s="42">
        <v>202</v>
      </c>
      <c r="B203" s="25" t="s">
        <v>561</v>
      </c>
      <c r="C203" s="25" t="s">
        <v>560</v>
      </c>
      <c r="D203" s="59" t="str">
        <f>VLOOKUP(A203,Birdlist!C:E,3,FALSE)</f>
        <v xml:space="preserve">Franklin's Gull </v>
      </c>
      <c r="E203" s="44" t="s">
        <v>2520</v>
      </c>
      <c r="F203" s="25" t="s">
        <v>2279</v>
      </c>
      <c r="G203" s="32"/>
      <c r="H203" s="60" t="str">
        <f>VLOOKUP(A203,Birdlist!C:F,4,FALSE)</f>
        <v xml:space="preserve">Leucophaeus pipixcan </v>
      </c>
      <c r="I203" s="31"/>
      <c r="J203" s="61" t="str">
        <f>VLOOKUP(A203,Birdlist!C:G,5,FALSE)</f>
        <v>A</v>
      </c>
      <c r="K203" s="34"/>
      <c r="L203" s="49"/>
      <c r="M203" s="49"/>
      <c r="N203" s="32" t="s">
        <v>580</v>
      </c>
    </row>
    <row r="204" spans="1:14" ht="12" customHeight="1" x14ac:dyDescent="0.2">
      <c r="A204" s="42">
        <v>203</v>
      </c>
      <c r="B204" s="25" t="s">
        <v>561</v>
      </c>
      <c r="C204" s="25" t="s">
        <v>560</v>
      </c>
      <c r="D204" s="59" t="str">
        <f>VLOOKUP(A204,Birdlist!C:E,3,FALSE)</f>
        <v>Black-tailed Gull</v>
      </c>
      <c r="E204" s="44" t="s">
        <v>2520</v>
      </c>
      <c r="F204" s="32" t="s">
        <v>6</v>
      </c>
      <c r="G204" s="32"/>
      <c r="H204" s="60" t="str">
        <f>VLOOKUP(A204,Birdlist!C:F,4,FALSE)</f>
        <v>Larus crassirostris</v>
      </c>
      <c r="I204" s="31"/>
      <c r="J204" s="61" t="str">
        <f>VLOOKUP(A204,Birdlist!C:G,5,FALSE)</f>
        <v>A</v>
      </c>
      <c r="K204" s="34"/>
      <c r="L204" s="49"/>
      <c r="M204" s="49"/>
      <c r="N204" s="32" t="s">
        <v>121</v>
      </c>
    </row>
    <row r="205" spans="1:14" ht="12" customHeight="1" x14ac:dyDescent="0.2">
      <c r="A205" s="42">
        <v>204</v>
      </c>
      <c r="B205" s="25" t="s">
        <v>561</v>
      </c>
      <c r="C205" s="25" t="s">
        <v>560</v>
      </c>
      <c r="D205" s="59" t="str">
        <f>VLOOKUP(A205,Birdlist!C:E,3,FALSE)</f>
        <v>Mew Gull</v>
      </c>
      <c r="E205" s="44" t="s">
        <v>2520</v>
      </c>
      <c r="F205" s="25" t="s">
        <v>2279</v>
      </c>
      <c r="G205" s="32"/>
      <c r="H205" s="60" t="str">
        <f>VLOOKUP(A205,Birdlist!C:F,4,FALSE)</f>
        <v>Larus canus</v>
      </c>
      <c r="I205" s="31"/>
      <c r="J205" s="61" t="str">
        <f>VLOOKUP(A205,Birdlist!C:G,5,FALSE)</f>
        <v>A</v>
      </c>
      <c r="K205" s="34"/>
      <c r="L205" s="49"/>
      <c r="M205" s="49"/>
      <c r="N205" s="32" t="s">
        <v>585</v>
      </c>
    </row>
    <row r="206" spans="1:14" ht="12" customHeight="1" x14ac:dyDescent="0.2">
      <c r="A206" s="42">
        <v>205</v>
      </c>
      <c r="B206" s="25" t="s">
        <v>561</v>
      </c>
      <c r="C206" s="25" t="s">
        <v>560</v>
      </c>
      <c r="D206" s="59" t="str">
        <f>VLOOKUP(A206,Birdlist!C:E,3,FALSE)</f>
        <v>Vega Gull</v>
      </c>
      <c r="E206" s="44" t="s">
        <v>2520</v>
      </c>
      <c r="F206" s="32" t="s">
        <v>587</v>
      </c>
      <c r="G206" s="32" t="s">
        <v>2497</v>
      </c>
      <c r="H206" s="60" t="str">
        <f>VLOOKUP(A206,Birdlist!C:F,4,FALSE)</f>
        <v>Larus vegae</v>
      </c>
      <c r="I206" s="31" t="s">
        <v>2498</v>
      </c>
      <c r="J206" s="61" t="str">
        <f>VLOOKUP(A206,Birdlist!C:G,5,FALSE)</f>
        <v>A</v>
      </c>
      <c r="K206" s="34"/>
      <c r="L206" s="49"/>
      <c r="M206" s="49"/>
      <c r="N206" s="32" t="s">
        <v>2298</v>
      </c>
    </row>
    <row r="207" spans="1:14" ht="12" customHeight="1" x14ac:dyDescent="0.2">
      <c r="A207" s="42">
        <v>206</v>
      </c>
      <c r="B207" s="25" t="s">
        <v>561</v>
      </c>
      <c r="C207" s="25" t="s">
        <v>560</v>
      </c>
      <c r="D207" s="59" t="str">
        <f>VLOOKUP(A207,Birdlist!C:E,3,FALSE)</f>
        <v>Slaty-backed Gull</v>
      </c>
      <c r="E207" s="44" t="s">
        <v>2520</v>
      </c>
      <c r="F207" s="32" t="s">
        <v>6</v>
      </c>
      <c r="G207" s="32"/>
      <c r="H207" s="60" t="str">
        <f>VLOOKUP(A207,Birdlist!C:F,4,FALSE)</f>
        <v>Larus schistisagus</v>
      </c>
      <c r="I207" s="31"/>
      <c r="J207" s="61" t="str">
        <f>VLOOKUP(A207,Birdlist!C:G,5,FALSE)</f>
        <v>A</v>
      </c>
      <c r="K207" s="34"/>
      <c r="L207" s="49"/>
      <c r="M207" s="49"/>
      <c r="N207" s="32" t="s">
        <v>121</v>
      </c>
    </row>
    <row r="208" spans="1:14" ht="12" customHeight="1" x14ac:dyDescent="0.2">
      <c r="A208" s="42">
        <v>207</v>
      </c>
      <c r="B208" s="25" t="s">
        <v>561</v>
      </c>
      <c r="C208" s="25" t="s">
        <v>560</v>
      </c>
      <c r="D208" s="59" t="str">
        <f>VLOOKUP(A208,Birdlist!C:E,3,FALSE)</f>
        <v>Lesser Black-backed Gull</v>
      </c>
      <c r="E208" s="44" t="s">
        <v>2520</v>
      </c>
      <c r="F208" s="25" t="s">
        <v>2279</v>
      </c>
      <c r="G208" s="32"/>
      <c r="H208" s="60" t="str">
        <f>VLOOKUP(A208,Birdlist!C:F,4,FALSE)</f>
        <v>Larus fuscus</v>
      </c>
      <c r="I208" s="31"/>
      <c r="J208" s="61" t="str">
        <f>VLOOKUP(A208,Birdlist!C:G,5,FALSE)</f>
        <v>A</v>
      </c>
      <c r="K208" s="34"/>
      <c r="L208" s="49"/>
      <c r="M208" s="49"/>
      <c r="N208" s="25" t="s">
        <v>594</v>
      </c>
    </row>
    <row r="209" spans="1:14" ht="12" customHeight="1" x14ac:dyDescent="0.2">
      <c r="A209" s="42">
        <v>208</v>
      </c>
      <c r="B209" s="25" t="s">
        <v>561</v>
      </c>
      <c r="C209" s="25" t="s">
        <v>560</v>
      </c>
      <c r="D209" s="59" t="str">
        <f>VLOOKUP(A209,Birdlist!C:E,3,FALSE)</f>
        <v>Gull-billed Tern</v>
      </c>
      <c r="E209" s="49"/>
      <c r="F209" s="32" t="s">
        <v>6</v>
      </c>
      <c r="G209" s="32"/>
      <c r="H209" s="60" t="str">
        <f>VLOOKUP(A209,Birdlist!C:F,4,FALSE)</f>
        <v>Gelochelidon nilotica</v>
      </c>
      <c r="I209" s="31"/>
      <c r="J209" s="61" t="str">
        <f>VLOOKUP(A209,Birdlist!C:G,5,FALSE)</f>
        <v>M</v>
      </c>
      <c r="K209" s="34"/>
      <c r="L209" s="49"/>
      <c r="M209" s="49"/>
      <c r="N209" s="31" t="s">
        <v>6</v>
      </c>
    </row>
    <row r="210" spans="1:14" ht="12" customHeight="1" x14ac:dyDescent="0.2">
      <c r="A210" s="42">
        <v>209</v>
      </c>
      <c r="B210" s="25" t="s">
        <v>561</v>
      </c>
      <c r="C210" s="25" t="s">
        <v>560</v>
      </c>
      <c r="D210" s="59" t="str">
        <f>VLOOKUP(A210,Birdlist!C:E,3,FALSE)</f>
        <v>Caspian Tern</v>
      </c>
      <c r="E210" s="49"/>
      <c r="F210" s="32" t="s">
        <v>6</v>
      </c>
      <c r="G210" s="32"/>
      <c r="H210" s="60" t="str">
        <f>VLOOKUP(A210,Birdlist!C:F,4,FALSE)</f>
        <v>Hydroprogne caspia</v>
      </c>
      <c r="I210" s="31"/>
      <c r="J210" s="61" t="str">
        <f>VLOOKUP(A210,Birdlist!C:G,5,FALSE)</f>
        <v>M</v>
      </c>
      <c r="K210" s="34"/>
      <c r="L210" s="49"/>
      <c r="M210" s="49"/>
      <c r="N210" s="32" t="s">
        <v>599</v>
      </c>
    </row>
    <row r="211" spans="1:14" ht="12" customHeight="1" x14ac:dyDescent="0.2">
      <c r="A211" s="42">
        <v>210</v>
      </c>
      <c r="B211" s="25" t="s">
        <v>561</v>
      </c>
      <c r="C211" s="25" t="s">
        <v>560</v>
      </c>
      <c r="D211" s="59" t="str">
        <f>VLOOKUP(A211,Birdlist!C:E,3,FALSE)</f>
        <v>Greater Crested Tern</v>
      </c>
      <c r="E211" s="49"/>
      <c r="F211" s="32" t="s">
        <v>601</v>
      </c>
      <c r="G211" s="32" t="s">
        <v>601</v>
      </c>
      <c r="H211" s="60" t="str">
        <f>VLOOKUP(A211,Birdlist!C:F,4,FALSE)</f>
        <v>Thalasseus bergii</v>
      </c>
      <c r="I211" s="31"/>
      <c r="J211" s="61" t="str">
        <f>VLOOKUP(A211,Birdlist!C:G,5,FALSE)</f>
        <v>R</v>
      </c>
      <c r="K211" s="34"/>
      <c r="L211" s="49"/>
      <c r="M211" s="49" t="s">
        <v>50</v>
      </c>
      <c r="N211" s="31" t="s">
        <v>2299</v>
      </c>
    </row>
    <row r="212" spans="1:14" ht="12" customHeight="1" x14ac:dyDescent="0.2">
      <c r="A212" s="42">
        <v>211</v>
      </c>
      <c r="B212" s="25" t="s">
        <v>561</v>
      </c>
      <c r="C212" s="25" t="s">
        <v>560</v>
      </c>
      <c r="D212" s="59" t="str">
        <f>VLOOKUP(A212,Birdlist!C:E,3,FALSE)</f>
        <v>Chinese Crested Tern</v>
      </c>
      <c r="E212" s="44" t="s">
        <v>2520</v>
      </c>
      <c r="F212" s="32" t="s">
        <v>6</v>
      </c>
      <c r="G212" s="32"/>
      <c r="H212" s="60" t="str">
        <f>VLOOKUP(A212,Birdlist!C:F,4,FALSE)</f>
        <v>Thalasseus bernsteini</v>
      </c>
      <c r="I212" s="31"/>
      <c r="J212" s="61" t="str">
        <f>VLOOKUP(A212,Birdlist!C:G,5,FALSE)</f>
        <v>A</v>
      </c>
      <c r="K212" s="34"/>
      <c r="L212" s="49" t="s">
        <v>69</v>
      </c>
      <c r="M212" s="49" t="s">
        <v>69</v>
      </c>
      <c r="N212" s="31" t="s">
        <v>2300</v>
      </c>
    </row>
    <row r="213" spans="1:14" ht="12" customHeight="1" x14ac:dyDescent="0.2">
      <c r="A213" s="42">
        <v>212</v>
      </c>
      <c r="B213" s="25" t="s">
        <v>561</v>
      </c>
      <c r="C213" s="25" t="s">
        <v>560</v>
      </c>
      <c r="D213" s="59" t="str">
        <f>VLOOKUP(A213,Birdlist!C:E,3,FALSE)</f>
        <v>Little Tern</v>
      </c>
      <c r="E213" s="49"/>
      <c r="F213" s="32" t="s">
        <v>6</v>
      </c>
      <c r="G213" s="32"/>
      <c r="H213" s="60" t="str">
        <f>VLOOKUP(A213,Birdlist!C:F,4,FALSE)</f>
        <v>Sternula albifrons</v>
      </c>
      <c r="I213" s="31"/>
      <c r="J213" s="61" t="str">
        <f>VLOOKUP(A213,Birdlist!C:G,5,FALSE)</f>
        <v>R,M</v>
      </c>
      <c r="K213" s="25"/>
      <c r="L213" s="49"/>
      <c r="M213" s="49"/>
      <c r="N213" s="31" t="s">
        <v>2301</v>
      </c>
    </row>
    <row r="214" spans="1:14" ht="12" customHeight="1" x14ac:dyDescent="0.2">
      <c r="A214" s="42">
        <v>213</v>
      </c>
      <c r="B214" s="25" t="s">
        <v>561</v>
      </c>
      <c r="C214" s="25" t="s">
        <v>560</v>
      </c>
      <c r="D214" s="59" t="str">
        <f>VLOOKUP(A214,Birdlist!C:E,3,FALSE)</f>
        <v>Aleutian Tern</v>
      </c>
      <c r="E214" s="44" t="s">
        <v>2520</v>
      </c>
      <c r="F214" s="32" t="s">
        <v>6</v>
      </c>
      <c r="G214" s="32"/>
      <c r="H214" s="60" t="str">
        <f>VLOOKUP(A214,Birdlist!C:F,4,FALSE)</f>
        <v>Onychoprion aleuticus</v>
      </c>
      <c r="I214" s="31"/>
      <c r="J214" s="61" t="str">
        <f>VLOOKUP(A214,Birdlist!C:G,5,FALSE)</f>
        <v>A</v>
      </c>
      <c r="K214" s="34"/>
      <c r="L214" s="49" t="s">
        <v>50</v>
      </c>
      <c r="M214" s="49"/>
      <c r="N214" s="31" t="s">
        <v>2302</v>
      </c>
    </row>
    <row r="215" spans="1:14" ht="12" customHeight="1" x14ac:dyDescent="0.2">
      <c r="A215" s="42">
        <v>214</v>
      </c>
      <c r="B215" s="25" t="s">
        <v>561</v>
      </c>
      <c r="C215" s="25" t="s">
        <v>560</v>
      </c>
      <c r="D215" s="59" t="str">
        <f>VLOOKUP(A215,Birdlist!C:E,3,FALSE)</f>
        <v>Bridled Tern</v>
      </c>
      <c r="E215" s="49"/>
      <c r="F215" s="32" t="s">
        <v>6</v>
      </c>
      <c r="G215" s="32"/>
      <c r="H215" s="60" t="str">
        <f>VLOOKUP(A215,Birdlist!C:F,4,FALSE)</f>
        <v>Onychoprion anaethetus</v>
      </c>
      <c r="I215" s="31"/>
      <c r="J215" s="61" t="str">
        <f>VLOOKUP(A215,Birdlist!C:G,5,FALSE)</f>
        <v>R</v>
      </c>
      <c r="K215" s="34"/>
      <c r="L215" s="49"/>
      <c r="M215" s="49" t="s">
        <v>2482</v>
      </c>
      <c r="N215" s="31" t="s">
        <v>2303</v>
      </c>
    </row>
    <row r="216" spans="1:14" ht="12" customHeight="1" x14ac:dyDescent="0.2">
      <c r="A216" s="42">
        <v>215</v>
      </c>
      <c r="B216" s="25" t="s">
        <v>561</v>
      </c>
      <c r="C216" s="25" t="s">
        <v>560</v>
      </c>
      <c r="D216" s="59" t="str">
        <f>VLOOKUP(A216,Birdlist!C:E,3,FALSE)</f>
        <v>Sooty Tern</v>
      </c>
      <c r="E216" s="49"/>
      <c r="F216" s="32" t="s">
        <v>6</v>
      </c>
      <c r="G216" s="32"/>
      <c r="H216" s="60" t="str">
        <f>VLOOKUP(A216,Birdlist!C:F,4,FALSE)</f>
        <v>Onychoprion fuscatus</v>
      </c>
      <c r="I216" s="31"/>
      <c r="J216" s="61" t="str">
        <f>VLOOKUP(A216,Birdlist!C:G,5,FALSE)</f>
        <v>R,M</v>
      </c>
      <c r="K216" s="34"/>
      <c r="L216" s="49"/>
      <c r="M216" s="49" t="s">
        <v>50</v>
      </c>
      <c r="N216" s="31" t="s">
        <v>2304</v>
      </c>
    </row>
    <row r="217" spans="1:14" ht="12" customHeight="1" x14ac:dyDescent="0.2">
      <c r="A217" s="42">
        <v>216</v>
      </c>
      <c r="B217" s="25" t="s">
        <v>561</v>
      </c>
      <c r="C217" s="25" t="s">
        <v>560</v>
      </c>
      <c r="D217" s="59" t="str">
        <f>VLOOKUP(A217,Birdlist!C:E,3,FALSE)</f>
        <v>Roseate Tern</v>
      </c>
      <c r="E217" s="44" t="s">
        <v>2520</v>
      </c>
      <c r="F217" s="32" t="s">
        <v>6</v>
      </c>
      <c r="G217" s="32"/>
      <c r="H217" s="60" t="str">
        <f>VLOOKUP(A217,Birdlist!C:F,4,FALSE)</f>
        <v>Sterna dougallii</v>
      </c>
      <c r="I217" s="31"/>
      <c r="J217" s="61" t="str">
        <f>VLOOKUP(A217,Birdlist!C:G,5,FALSE)</f>
        <v>M (R?)</v>
      </c>
      <c r="K217" s="34"/>
      <c r="L217" s="49"/>
      <c r="M217" s="49"/>
      <c r="N217" s="32" t="s">
        <v>621</v>
      </c>
    </row>
    <row r="218" spans="1:14" ht="12" customHeight="1" x14ac:dyDescent="0.2">
      <c r="A218" s="42">
        <v>217</v>
      </c>
      <c r="B218" s="25" t="s">
        <v>561</v>
      </c>
      <c r="C218" s="25" t="s">
        <v>560</v>
      </c>
      <c r="D218" s="59" t="str">
        <f>VLOOKUP(A218,Birdlist!C:E,3,FALSE)</f>
        <v>Black-naped Tern</v>
      </c>
      <c r="E218" s="49"/>
      <c r="F218" s="32" t="s">
        <v>6</v>
      </c>
      <c r="G218" s="32"/>
      <c r="H218" s="60" t="str">
        <f>VLOOKUP(A218,Birdlist!C:F,4,FALSE)</f>
        <v>Sterna sumatrana</v>
      </c>
      <c r="I218" s="31"/>
      <c r="J218" s="61" t="str">
        <f>VLOOKUP(A218,Birdlist!C:G,5,FALSE)</f>
        <v>R</v>
      </c>
      <c r="K218" s="34"/>
      <c r="L218" s="49"/>
      <c r="M218" s="49"/>
      <c r="N218" s="31" t="s">
        <v>6</v>
      </c>
    </row>
    <row r="219" spans="1:14" ht="12" customHeight="1" x14ac:dyDescent="0.2">
      <c r="A219" s="42">
        <v>218</v>
      </c>
      <c r="B219" s="25" t="s">
        <v>561</v>
      </c>
      <c r="C219" s="25" t="s">
        <v>560</v>
      </c>
      <c r="D219" s="59" t="str">
        <f>VLOOKUP(A219,Birdlist!C:E,3,FALSE)</f>
        <v>Common Tern</v>
      </c>
      <c r="E219" s="49"/>
      <c r="F219" s="32" t="s">
        <v>6</v>
      </c>
      <c r="G219" s="32"/>
      <c r="H219" s="60" t="str">
        <f>VLOOKUP(A219,Birdlist!C:F,4,FALSE)</f>
        <v>Sterna hirundo</v>
      </c>
      <c r="I219" s="31"/>
      <c r="J219" s="61" t="str">
        <f>VLOOKUP(A219,Birdlist!C:G,5,FALSE)</f>
        <v>R</v>
      </c>
      <c r="K219" s="34"/>
      <c r="L219" s="49"/>
      <c r="M219" s="49"/>
      <c r="N219" s="31" t="s">
        <v>6</v>
      </c>
    </row>
    <row r="220" spans="1:14" ht="12" customHeight="1" x14ac:dyDescent="0.2">
      <c r="A220" s="42">
        <v>219</v>
      </c>
      <c r="B220" s="25" t="s">
        <v>561</v>
      </c>
      <c r="C220" s="25" t="s">
        <v>560</v>
      </c>
      <c r="D220" s="59" t="str">
        <f>VLOOKUP(A220,Birdlist!C:E,3,FALSE)</f>
        <v>Whiskered Tern</v>
      </c>
      <c r="E220" s="49"/>
      <c r="F220" s="32" t="s">
        <v>6</v>
      </c>
      <c r="G220" s="32"/>
      <c r="H220" s="60" t="str">
        <f>VLOOKUP(A220,Birdlist!C:F,4,FALSE)</f>
        <v>Chlidonias hybrida</v>
      </c>
      <c r="I220" s="31"/>
      <c r="J220" s="61" t="str">
        <f>VLOOKUP(A220,Birdlist!C:G,5,FALSE)</f>
        <v>M</v>
      </c>
      <c r="K220" s="34"/>
      <c r="L220" s="49"/>
      <c r="M220" s="49"/>
      <c r="N220" s="31" t="s">
        <v>2305</v>
      </c>
    </row>
    <row r="221" spans="1:14" ht="12" customHeight="1" x14ac:dyDescent="0.2">
      <c r="A221" s="42">
        <v>220</v>
      </c>
      <c r="B221" s="25" t="s">
        <v>561</v>
      </c>
      <c r="C221" s="25" t="s">
        <v>560</v>
      </c>
      <c r="D221" s="59" t="str">
        <f>VLOOKUP(A221,Birdlist!C:E,3,FALSE)</f>
        <v>White-winged Tern</v>
      </c>
      <c r="E221" s="49"/>
      <c r="F221" s="32" t="s">
        <v>6</v>
      </c>
      <c r="G221" s="32"/>
      <c r="H221" s="60" t="str">
        <f>VLOOKUP(A221,Birdlist!C:F,4,FALSE)</f>
        <v>Chlidonias leucopterus</v>
      </c>
      <c r="I221" s="31"/>
      <c r="J221" s="61" t="str">
        <f>VLOOKUP(A221,Birdlist!C:G,5,FALSE)</f>
        <v>M</v>
      </c>
      <c r="K221" s="34"/>
      <c r="L221" s="49"/>
      <c r="M221" s="49"/>
      <c r="N221" s="31" t="s">
        <v>6</v>
      </c>
    </row>
    <row r="222" spans="1:14" ht="12" customHeight="1" x14ac:dyDescent="0.2">
      <c r="A222" s="42">
        <v>221</v>
      </c>
      <c r="B222" s="25" t="s">
        <v>632</v>
      </c>
      <c r="C222" s="32" t="s">
        <v>631</v>
      </c>
      <c r="D222" s="59" t="str">
        <f>VLOOKUP(A222,Birdlist!C:E,3,FALSE)</f>
        <v>Pomarine Jaeger</v>
      </c>
      <c r="E222" s="44" t="s">
        <v>2520</v>
      </c>
      <c r="F222" s="32" t="s">
        <v>6</v>
      </c>
      <c r="G222" s="32"/>
      <c r="H222" s="60" t="str">
        <f>VLOOKUP(A222,Birdlist!C:F,4,FALSE)</f>
        <v>Stercorarius pomarinus</v>
      </c>
      <c r="I222" s="31"/>
      <c r="J222" s="61" t="str">
        <f>VLOOKUP(A222,Birdlist!C:G,5,FALSE)</f>
        <v>M</v>
      </c>
      <c r="K222" s="34"/>
      <c r="L222" s="49"/>
      <c r="M222" s="49"/>
      <c r="N222" s="32" t="s">
        <v>121</v>
      </c>
    </row>
    <row r="223" spans="1:14" ht="12" customHeight="1" x14ac:dyDescent="0.2">
      <c r="A223" s="42">
        <v>222</v>
      </c>
      <c r="B223" s="25" t="s">
        <v>632</v>
      </c>
      <c r="C223" s="32" t="s">
        <v>631</v>
      </c>
      <c r="D223" s="59" t="str">
        <f>VLOOKUP(A223,Birdlist!C:E,3,FALSE)</f>
        <v>Parasitic Jaeger</v>
      </c>
      <c r="E223" s="44" t="s">
        <v>2520</v>
      </c>
      <c r="F223" s="25" t="s">
        <v>2279</v>
      </c>
      <c r="G223" s="32"/>
      <c r="H223" s="60" t="str">
        <f>VLOOKUP(A223,Birdlist!C:F,4,FALSE)</f>
        <v>Stercorarius parasiticus</v>
      </c>
      <c r="I223" s="31"/>
      <c r="J223" s="61" t="str">
        <f>VLOOKUP(A223,Birdlist!C:G,5,FALSE)</f>
        <v>A</v>
      </c>
      <c r="K223" s="34"/>
      <c r="L223" s="49"/>
      <c r="M223" s="49"/>
      <c r="N223" s="32" t="s">
        <v>637</v>
      </c>
    </row>
    <row r="224" spans="1:14" ht="12" customHeight="1" x14ac:dyDescent="0.2">
      <c r="A224" s="42">
        <v>223</v>
      </c>
      <c r="B224" s="25" t="s">
        <v>632</v>
      </c>
      <c r="C224" s="32" t="s">
        <v>631</v>
      </c>
      <c r="D224" s="59" t="str">
        <f>VLOOKUP(A224,Birdlist!C:E,3,FALSE)</f>
        <v>Long-tailed Jaeger</v>
      </c>
      <c r="E224" s="44" t="s">
        <v>2520</v>
      </c>
      <c r="F224" s="25" t="s">
        <v>2279</v>
      </c>
      <c r="G224" s="32"/>
      <c r="H224" s="60" t="str">
        <f>VLOOKUP(A224,Birdlist!C:F,4,FALSE)</f>
        <v>Stercorarius longicaudus</v>
      </c>
      <c r="I224" s="31"/>
      <c r="J224" s="61" t="str">
        <f>VLOOKUP(A224,Birdlist!C:G,5,FALSE)</f>
        <v>A</v>
      </c>
      <c r="K224" s="34"/>
      <c r="L224" s="49"/>
      <c r="M224" s="49"/>
      <c r="N224" s="32" t="s">
        <v>640</v>
      </c>
    </row>
    <row r="225" spans="1:14" ht="12" customHeight="1" x14ac:dyDescent="0.2">
      <c r="A225" s="42">
        <v>224</v>
      </c>
      <c r="B225" s="25" t="s">
        <v>642</v>
      </c>
      <c r="C225" s="25" t="s">
        <v>641</v>
      </c>
      <c r="D225" s="59" t="str">
        <f>VLOOKUP(A225,Birdlist!C:E,3,FALSE)</f>
        <v>Rock Dove</v>
      </c>
      <c r="E225" s="49"/>
      <c r="F225" s="32"/>
      <c r="G225" s="32" t="s">
        <v>2171</v>
      </c>
      <c r="H225" s="60" t="str">
        <f>VLOOKUP(A225,Birdlist!C:F,4,FALSE)</f>
        <v>Columba livia</v>
      </c>
      <c r="I225" s="31"/>
      <c r="J225" s="61" t="str">
        <f>VLOOKUP(A225,Birdlist!C:G,5,FALSE)</f>
        <v>I</v>
      </c>
      <c r="K225" s="25"/>
      <c r="L225" s="49"/>
      <c r="M225" s="49"/>
      <c r="N225" s="32" t="s">
        <v>645</v>
      </c>
    </row>
    <row r="226" spans="1:14" ht="12" customHeight="1" x14ac:dyDescent="0.2">
      <c r="A226" s="42">
        <v>225</v>
      </c>
      <c r="B226" s="25" t="s">
        <v>642</v>
      </c>
      <c r="C226" s="25" t="s">
        <v>641</v>
      </c>
      <c r="D226" s="59" t="str">
        <f>VLOOKUP(A226,Birdlist!C:E,3,FALSE)</f>
        <v>Metallic Pigeon</v>
      </c>
      <c r="E226" s="49"/>
      <c r="F226" s="32" t="s">
        <v>6</v>
      </c>
      <c r="G226" s="32"/>
      <c r="H226" s="60" t="str">
        <f>VLOOKUP(A226,Birdlist!C:F,4,FALSE)</f>
        <v>Columba vitiensis</v>
      </c>
      <c r="I226" s="31"/>
      <c r="J226" s="61" t="str">
        <f>VLOOKUP(A226,Birdlist!C:G,5,FALSE)</f>
        <v>R</v>
      </c>
      <c r="K226" s="34"/>
      <c r="L226" s="49"/>
      <c r="M226" s="49"/>
      <c r="N226" s="32" t="s">
        <v>121</v>
      </c>
    </row>
    <row r="227" spans="1:14" ht="12" customHeight="1" x14ac:dyDescent="0.2">
      <c r="A227" s="42">
        <v>226</v>
      </c>
      <c r="B227" s="25" t="s">
        <v>642</v>
      </c>
      <c r="C227" s="25" t="s">
        <v>641</v>
      </c>
      <c r="D227" s="59" t="str">
        <f>VLOOKUP(A227,Birdlist!C:E,3,FALSE)</f>
        <v>Island Collared Dove</v>
      </c>
      <c r="E227" s="49"/>
      <c r="F227" s="32" t="s">
        <v>649</v>
      </c>
      <c r="G227" s="32" t="s">
        <v>649</v>
      </c>
      <c r="H227" s="60" t="str">
        <f>VLOOKUP(A227,Birdlist!C:F,4,FALSE)</f>
        <v>Streptopelia bitorquata</v>
      </c>
      <c r="I227" s="31"/>
      <c r="J227" s="61" t="str">
        <f>VLOOKUP(A227,Birdlist!C:G,5,FALSE)</f>
        <v>R</v>
      </c>
      <c r="K227" s="34"/>
      <c r="L227" s="49"/>
      <c r="M227" s="49" t="s">
        <v>153</v>
      </c>
      <c r="N227" s="32" t="s">
        <v>121</v>
      </c>
    </row>
    <row r="228" spans="1:14" ht="12" customHeight="1" x14ac:dyDescent="0.2">
      <c r="A228" s="42">
        <v>227</v>
      </c>
      <c r="B228" s="25" t="s">
        <v>642</v>
      </c>
      <c r="C228" s="25" t="s">
        <v>641</v>
      </c>
      <c r="D228" s="59" t="str">
        <f>VLOOKUP(A228,Birdlist!C:E,3,FALSE)</f>
        <v>Red Turtle Dove</v>
      </c>
      <c r="E228" s="49"/>
      <c r="F228" s="32" t="s">
        <v>652</v>
      </c>
      <c r="G228" s="32" t="s">
        <v>2264</v>
      </c>
      <c r="H228" s="60" t="str">
        <f>VLOOKUP(A228,Birdlist!C:F,4,FALSE)</f>
        <v>Streptopelia tranquebarica</v>
      </c>
      <c r="I228" s="31"/>
      <c r="J228" s="61" t="str">
        <f>VLOOKUP(A228,Birdlist!C:G,5,FALSE)</f>
        <v>R</v>
      </c>
      <c r="K228" s="34"/>
      <c r="L228" s="49"/>
      <c r="M228" s="49"/>
      <c r="N228" s="32" t="s">
        <v>121</v>
      </c>
    </row>
    <row r="229" spans="1:14" ht="12" customHeight="1" x14ac:dyDescent="0.2">
      <c r="A229" s="42">
        <v>228</v>
      </c>
      <c r="B229" s="25" t="s">
        <v>642</v>
      </c>
      <c r="C229" s="25" t="s">
        <v>641</v>
      </c>
      <c r="D229" s="59" t="str">
        <f>VLOOKUP(A229,Birdlist!C:E,3,FALSE)</f>
        <v>Spotted Dove</v>
      </c>
      <c r="E229" s="49"/>
      <c r="F229" s="32" t="s">
        <v>6</v>
      </c>
      <c r="G229" s="52"/>
      <c r="H229" s="60" t="str">
        <f>VLOOKUP(A229,Birdlist!C:F,4,FALSE)</f>
        <v>Spilopelia chinensis</v>
      </c>
      <c r="I229" s="31" t="s">
        <v>2261</v>
      </c>
      <c r="J229" s="61" t="str">
        <f>VLOOKUP(A229,Birdlist!C:G,5,FALSE)</f>
        <v>R</v>
      </c>
      <c r="K229" s="34"/>
      <c r="L229" s="49"/>
      <c r="M229" s="49"/>
      <c r="N229" s="32" t="s">
        <v>121</v>
      </c>
    </row>
    <row r="230" spans="1:14" ht="12" customHeight="1" x14ac:dyDescent="0.2">
      <c r="A230" s="42">
        <v>229</v>
      </c>
      <c r="B230" s="25" t="s">
        <v>642</v>
      </c>
      <c r="C230" s="25" t="s">
        <v>641</v>
      </c>
      <c r="D230" s="59" t="str">
        <f>VLOOKUP(A230,Birdlist!C:E,3,FALSE)</f>
        <v>Philippine Cuckoo-Dove</v>
      </c>
      <c r="E230" s="49"/>
      <c r="F230" s="32" t="s">
        <v>657</v>
      </c>
      <c r="G230" s="32"/>
      <c r="H230" s="60" t="str">
        <f>VLOOKUP(A230,Birdlist!C:F,4,FALSE)</f>
        <v>Macropygia tenuirostris</v>
      </c>
      <c r="I230" s="31"/>
      <c r="J230" s="61" t="str">
        <f>VLOOKUP(A230,Birdlist!C:G,5,FALSE)</f>
        <v>NE</v>
      </c>
      <c r="K230" s="47"/>
      <c r="L230" s="49"/>
      <c r="M230" s="49"/>
      <c r="N230" s="32" t="s">
        <v>2306</v>
      </c>
    </row>
    <row r="231" spans="1:14" ht="12" customHeight="1" x14ac:dyDescent="0.2">
      <c r="A231" s="42">
        <v>230</v>
      </c>
      <c r="B231" s="25" t="s">
        <v>642</v>
      </c>
      <c r="C231" s="25" t="s">
        <v>641</v>
      </c>
      <c r="D231" s="59" t="str">
        <f>VLOOKUP(A231,Birdlist!C:E,3,FALSE)</f>
        <v>Common Emerald Dove</v>
      </c>
      <c r="E231" s="49"/>
      <c r="F231" s="32" t="s">
        <v>661</v>
      </c>
      <c r="G231" s="32" t="s">
        <v>2167</v>
      </c>
      <c r="H231" s="60" t="str">
        <f>VLOOKUP(A231,Birdlist!C:F,4,FALSE)</f>
        <v>Chalcophaps indica</v>
      </c>
      <c r="I231" s="31"/>
      <c r="J231" s="61" t="str">
        <f>VLOOKUP(A231,Birdlist!C:G,5,FALSE)</f>
        <v>R</v>
      </c>
      <c r="K231" s="34"/>
      <c r="L231" s="49"/>
      <c r="M231" s="49"/>
      <c r="N231" s="32" t="s">
        <v>121</v>
      </c>
    </row>
    <row r="232" spans="1:14" ht="12" customHeight="1" x14ac:dyDescent="0.2">
      <c r="A232" s="42">
        <v>231</v>
      </c>
      <c r="B232" s="25" t="s">
        <v>642</v>
      </c>
      <c r="C232" s="25" t="s">
        <v>641</v>
      </c>
      <c r="D232" s="59" t="str">
        <f>VLOOKUP(A232,Birdlist!C:E,3,FALSE)</f>
        <v>Zebra Dove</v>
      </c>
      <c r="E232" s="49"/>
      <c r="F232" s="32" t="s">
        <v>6</v>
      </c>
      <c r="G232" s="32"/>
      <c r="H232" s="60" t="str">
        <f>VLOOKUP(A232,Birdlist!C:F,4,FALSE)</f>
        <v>Geopelia striata</v>
      </c>
      <c r="I232" s="31"/>
      <c r="J232" s="61" t="str">
        <f>VLOOKUP(A232,Birdlist!C:G,5,FALSE)</f>
        <v>R</v>
      </c>
      <c r="K232" s="34"/>
      <c r="L232" s="49"/>
      <c r="M232" s="49"/>
      <c r="N232" s="32" t="s">
        <v>121</v>
      </c>
    </row>
    <row r="233" spans="1:14" ht="12" customHeight="1" x14ac:dyDescent="0.2">
      <c r="A233" s="42">
        <v>232</v>
      </c>
      <c r="B233" s="25" t="s">
        <v>642</v>
      </c>
      <c r="C233" s="25" t="s">
        <v>641</v>
      </c>
      <c r="D233" s="59" t="str">
        <f>VLOOKUP(A233,Birdlist!C:E,3,FALSE)</f>
        <v>Oriental Turtle Dove</v>
      </c>
      <c r="E233" s="49"/>
      <c r="F233" s="25" t="s">
        <v>2279</v>
      </c>
      <c r="G233" s="32" t="s">
        <v>2263</v>
      </c>
      <c r="H233" s="60" t="str">
        <f>VLOOKUP(A233,Birdlist!C:F,4,FALSE)</f>
        <v>Streptopelia orientalis</v>
      </c>
      <c r="I233" s="31"/>
      <c r="J233" s="61" t="str">
        <f>VLOOKUP(A233,Birdlist!C:G,5,FALSE)</f>
        <v>A</v>
      </c>
      <c r="K233" s="34"/>
      <c r="L233" s="49"/>
      <c r="M233" s="49"/>
      <c r="N233" s="32" t="s">
        <v>2137</v>
      </c>
    </row>
    <row r="234" spans="1:14" ht="12" customHeight="1" x14ac:dyDescent="0.2">
      <c r="A234" s="42">
        <v>233</v>
      </c>
      <c r="B234" s="25" t="s">
        <v>642</v>
      </c>
      <c r="C234" s="25" t="s">
        <v>641</v>
      </c>
      <c r="D234" s="59" t="str">
        <f>VLOOKUP(A234,Birdlist!C:E,3,FALSE)</f>
        <v>Nicobar Pigeon</v>
      </c>
      <c r="E234" s="49"/>
      <c r="F234" s="32" t="s">
        <v>6</v>
      </c>
      <c r="G234" s="32"/>
      <c r="H234" s="60" t="str">
        <f>VLOOKUP(A234,Birdlist!C:F,4,FALSE)</f>
        <v>Caloenas nicobarica</v>
      </c>
      <c r="I234" s="31"/>
      <c r="J234" s="61" t="str">
        <f>VLOOKUP(A234,Birdlist!C:G,5,FALSE)</f>
        <v>R</v>
      </c>
      <c r="K234" s="34"/>
      <c r="L234" s="49" t="s">
        <v>40</v>
      </c>
      <c r="M234" s="49" t="s">
        <v>153</v>
      </c>
      <c r="N234" s="32" t="s">
        <v>121</v>
      </c>
    </row>
    <row r="235" spans="1:14" ht="12" customHeight="1" x14ac:dyDescent="0.2">
      <c r="A235" s="42">
        <v>234</v>
      </c>
      <c r="B235" s="25" t="s">
        <v>642</v>
      </c>
      <c r="C235" s="25" t="s">
        <v>641</v>
      </c>
      <c r="D235" s="59" t="str">
        <f>VLOOKUP(A235,Birdlist!C:E,3,FALSE)</f>
        <v>Luzon Bleeding-heart</v>
      </c>
      <c r="E235" s="49"/>
      <c r="F235" s="32" t="s">
        <v>6</v>
      </c>
      <c r="G235" s="32"/>
      <c r="H235" s="60" t="str">
        <f>VLOOKUP(A235,Birdlist!C:F,4,FALSE)</f>
        <v>Gallicolumba luzonica</v>
      </c>
      <c r="I235" s="31"/>
      <c r="J235" s="61" t="str">
        <f>VLOOKUP(A235,Birdlist!C:G,5,FALSE)</f>
        <v>E</v>
      </c>
      <c r="K235" s="25" t="s">
        <v>669</v>
      </c>
      <c r="L235" s="49" t="s">
        <v>40</v>
      </c>
      <c r="M235" s="49" t="s">
        <v>50</v>
      </c>
      <c r="N235" s="32" t="s">
        <v>121</v>
      </c>
    </row>
    <row r="236" spans="1:14" ht="12" customHeight="1" x14ac:dyDescent="0.2">
      <c r="A236" s="42">
        <v>235</v>
      </c>
      <c r="B236" s="25" t="s">
        <v>642</v>
      </c>
      <c r="C236" s="25" t="s">
        <v>641</v>
      </c>
      <c r="D236" s="59" t="str">
        <f>VLOOKUP(A236,Birdlist!C:E,3,FALSE)</f>
        <v>Mindanao Bleeding-heart</v>
      </c>
      <c r="E236" s="49"/>
      <c r="F236" s="32" t="s">
        <v>6</v>
      </c>
      <c r="G236" s="32"/>
      <c r="H236" s="60" t="str">
        <f>VLOOKUP(A236,Birdlist!C:F,4,FALSE)</f>
        <v>Gallicolumba crinigera</v>
      </c>
      <c r="I236" s="31"/>
      <c r="J236" s="61" t="str">
        <f>VLOOKUP(A236,Birdlist!C:G,5,FALSE)</f>
        <v>E</v>
      </c>
      <c r="K236" s="25" t="s">
        <v>672</v>
      </c>
      <c r="L236" s="49" t="s">
        <v>50</v>
      </c>
      <c r="M236" s="49" t="s">
        <v>50</v>
      </c>
      <c r="N236" s="27" t="s">
        <v>673</v>
      </c>
    </row>
    <row r="237" spans="1:14" ht="12" customHeight="1" x14ac:dyDescent="0.2">
      <c r="A237" s="42">
        <v>236</v>
      </c>
      <c r="B237" s="25" t="s">
        <v>642</v>
      </c>
      <c r="C237" s="25" t="s">
        <v>641</v>
      </c>
      <c r="D237" s="59" t="str">
        <f>VLOOKUP(A237,Birdlist!C:E,3,FALSE)</f>
        <v>Mindoro Bleeding-heart</v>
      </c>
      <c r="E237" s="44" t="s">
        <v>2520</v>
      </c>
      <c r="F237" s="32" t="s">
        <v>6</v>
      </c>
      <c r="G237" s="32"/>
      <c r="H237" s="60" t="str">
        <f>VLOOKUP(A237,Birdlist!C:F,4,FALSE)</f>
        <v>Gallicolumba platenae</v>
      </c>
      <c r="I237" s="31"/>
      <c r="J237" s="61" t="str">
        <f>VLOOKUP(A237,Birdlist!C:G,5,FALSE)</f>
        <v>E</v>
      </c>
      <c r="K237" s="25" t="s">
        <v>676</v>
      </c>
      <c r="L237" s="49" t="s">
        <v>69</v>
      </c>
      <c r="M237" s="49" t="s">
        <v>69</v>
      </c>
      <c r="N237" s="32" t="s">
        <v>121</v>
      </c>
    </row>
    <row r="238" spans="1:14" ht="12" customHeight="1" x14ac:dyDescent="0.2">
      <c r="A238" s="42">
        <v>237</v>
      </c>
      <c r="B238" s="25" t="s">
        <v>642</v>
      </c>
      <c r="C238" s="25" t="s">
        <v>641</v>
      </c>
      <c r="D238" s="59" t="str">
        <f>VLOOKUP(A238,Birdlist!C:E,3,FALSE)</f>
        <v>Negros Bleeding-heart</v>
      </c>
      <c r="E238" s="44" t="s">
        <v>2520</v>
      </c>
      <c r="F238" s="32" t="s">
        <v>6</v>
      </c>
      <c r="G238" s="32"/>
      <c r="H238" s="60" t="str">
        <f>VLOOKUP(A238,Birdlist!C:F,4,FALSE)</f>
        <v>Gallicolumba keayi</v>
      </c>
      <c r="I238" s="31"/>
      <c r="J238" s="61" t="str">
        <f>VLOOKUP(A238,Birdlist!C:G,5,FALSE)</f>
        <v>E</v>
      </c>
      <c r="K238" s="25" t="s">
        <v>679</v>
      </c>
      <c r="L238" s="49" t="s">
        <v>69</v>
      </c>
      <c r="M238" s="49" t="s">
        <v>69</v>
      </c>
      <c r="N238" s="32" t="s">
        <v>121</v>
      </c>
    </row>
    <row r="239" spans="1:14" ht="12" customHeight="1" x14ac:dyDescent="0.2">
      <c r="A239" s="42">
        <v>238</v>
      </c>
      <c r="B239" s="25" t="s">
        <v>642</v>
      </c>
      <c r="C239" s="25" t="s">
        <v>641</v>
      </c>
      <c r="D239" s="59" t="str">
        <f>VLOOKUP(A239,Birdlist!C:E,3,FALSE)</f>
        <v>Sulu Bleeding-heart</v>
      </c>
      <c r="E239" s="44" t="s">
        <v>2520</v>
      </c>
      <c r="F239" s="32" t="s">
        <v>6</v>
      </c>
      <c r="G239" s="32"/>
      <c r="H239" s="60" t="str">
        <f>VLOOKUP(A239,Birdlist!C:F,4,FALSE)</f>
        <v>Gallicolumba menagei</v>
      </c>
      <c r="I239" s="31"/>
      <c r="J239" s="61" t="str">
        <f>VLOOKUP(A239,Birdlist!C:G,5,FALSE)</f>
        <v>E</v>
      </c>
      <c r="K239" s="25" t="s">
        <v>682</v>
      </c>
      <c r="L239" s="49" t="s">
        <v>69</v>
      </c>
      <c r="M239" s="49" t="s">
        <v>69</v>
      </c>
      <c r="N239" s="47" t="s">
        <v>2307</v>
      </c>
    </row>
    <row r="240" spans="1:14" ht="12" customHeight="1" x14ac:dyDescent="0.2">
      <c r="A240" s="42">
        <v>239</v>
      </c>
      <c r="B240" s="25" t="s">
        <v>642</v>
      </c>
      <c r="C240" s="25" t="s">
        <v>641</v>
      </c>
      <c r="D240" s="59" t="str">
        <f>VLOOKUP(A240,Birdlist!C:E,3,FALSE)</f>
        <v>White-eared Brown Dove</v>
      </c>
      <c r="E240" s="49"/>
      <c r="F240" s="32" t="s">
        <v>684</v>
      </c>
      <c r="G240" s="32" t="s">
        <v>684</v>
      </c>
      <c r="H240" s="60" t="str">
        <f>VLOOKUP(A240,Birdlist!C:F,4,FALSE)</f>
        <v>Phapitreron leucotis</v>
      </c>
      <c r="I240" s="31"/>
      <c r="J240" s="61" t="str">
        <f>VLOOKUP(A240,Birdlist!C:G,5,FALSE)</f>
        <v>E</v>
      </c>
      <c r="K240" s="25" t="s">
        <v>49</v>
      </c>
      <c r="L240" s="49"/>
      <c r="M240" s="49"/>
      <c r="N240" s="32"/>
    </row>
    <row r="241" spans="1:14" ht="12" customHeight="1" x14ac:dyDescent="0.2">
      <c r="A241" s="42">
        <v>240</v>
      </c>
      <c r="B241" s="25" t="s">
        <v>642</v>
      </c>
      <c r="C241" s="25" t="s">
        <v>641</v>
      </c>
      <c r="D241" s="59" t="str">
        <f>VLOOKUP(A241,Birdlist!C:E,3,FALSE)</f>
        <v>Amethyst Brown Dove</v>
      </c>
      <c r="E241" s="49"/>
      <c r="F241" s="32" t="s">
        <v>687</v>
      </c>
      <c r="G241" s="32" t="s">
        <v>687</v>
      </c>
      <c r="H241" s="60" t="str">
        <f>VLOOKUP(A241,Birdlist!C:F,4,FALSE)</f>
        <v>Phapitreron amethystinus</v>
      </c>
      <c r="I241" s="31"/>
      <c r="J241" s="61" t="str">
        <f>VLOOKUP(A241,Birdlist!C:G,5,FALSE)</f>
        <v>E</v>
      </c>
      <c r="K241" s="25" t="s">
        <v>49</v>
      </c>
      <c r="L241" s="49"/>
      <c r="M241" s="49" t="s">
        <v>69</v>
      </c>
      <c r="N241" s="25" t="s">
        <v>689</v>
      </c>
    </row>
    <row r="242" spans="1:14" ht="12" customHeight="1" x14ac:dyDescent="0.2">
      <c r="A242" s="42">
        <v>241</v>
      </c>
      <c r="B242" s="25" t="s">
        <v>642</v>
      </c>
      <c r="C242" s="25" t="s">
        <v>641</v>
      </c>
      <c r="D242" s="59" t="str">
        <f>VLOOKUP(A242,Birdlist!C:E,3,FALSE)</f>
        <v>Tawitawi Brown Dove</v>
      </c>
      <c r="E242" s="44" t="s">
        <v>2520</v>
      </c>
      <c r="F242" s="32" t="s">
        <v>691</v>
      </c>
      <c r="G242" s="32" t="s">
        <v>2234</v>
      </c>
      <c r="H242" s="60" t="str">
        <f>VLOOKUP(A242,Birdlist!C:F,4,FALSE)</f>
        <v>Phapitreron cinereiceps</v>
      </c>
      <c r="I242" s="31"/>
      <c r="J242" s="61" t="str">
        <f>VLOOKUP(A242,Birdlist!C:G,5,FALSE)</f>
        <v>E</v>
      </c>
      <c r="K242" s="25" t="s">
        <v>682</v>
      </c>
      <c r="L242" s="49" t="s">
        <v>153</v>
      </c>
      <c r="M242" s="49" t="s">
        <v>69</v>
      </c>
      <c r="N242" s="32" t="s">
        <v>693</v>
      </c>
    </row>
    <row r="243" spans="1:14" ht="12" customHeight="1" x14ac:dyDescent="0.2">
      <c r="A243" s="42">
        <v>242</v>
      </c>
      <c r="B243" s="25" t="s">
        <v>642</v>
      </c>
      <c r="C243" s="25" t="s">
        <v>641</v>
      </c>
      <c r="D243" s="59" t="str">
        <f>VLOOKUP(A243,Birdlist!C:E,3,FALSE)</f>
        <v>Mindanao Brown Dove</v>
      </c>
      <c r="E243" s="49"/>
      <c r="F243" s="32" t="s">
        <v>691</v>
      </c>
      <c r="G243" s="32" t="s">
        <v>2233</v>
      </c>
      <c r="H243" s="60" t="str">
        <f>VLOOKUP(A243,Birdlist!C:F,4,FALSE)</f>
        <v>Phapitreron brunneiceps</v>
      </c>
      <c r="I243" s="31"/>
      <c r="J243" s="61" t="str">
        <f>VLOOKUP(A243,Birdlist!C:G,5,FALSE)</f>
        <v>E</v>
      </c>
      <c r="K243" s="25" t="s">
        <v>672</v>
      </c>
      <c r="L243" s="49" t="s">
        <v>50</v>
      </c>
      <c r="M243" s="49" t="s">
        <v>50</v>
      </c>
      <c r="N243" s="32" t="s">
        <v>2308</v>
      </c>
    </row>
    <row r="244" spans="1:14" ht="12" customHeight="1" x14ac:dyDescent="0.2">
      <c r="A244" s="42">
        <v>243</v>
      </c>
      <c r="B244" s="25" t="s">
        <v>642</v>
      </c>
      <c r="C244" s="25" t="s">
        <v>641</v>
      </c>
      <c r="D244" s="59" t="str">
        <f>VLOOKUP(A244,Birdlist!C:E,3,FALSE)</f>
        <v>Pink-necked Green Pigeon</v>
      </c>
      <c r="E244" s="49"/>
      <c r="F244" s="32" t="s">
        <v>698</v>
      </c>
      <c r="G244" s="32" t="s">
        <v>2270</v>
      </c>
      <c r="H244" s="60" t="str">
        <f>VLOOKUP(A244,Birdlist!C:F,4,FALSE)</f>
        <v>Treron vernans</v>
      </c>
      <c r="I244" s="31"/>
      <c r="J244" s="61" t="str">
        <f>VLOOKUP(A244,Birdlist!C:G,5,FALSE)</f>
        <v>R</v>
      </c>
      <c r="K244" s="34"/>
      <c r="L244" s="49"/>
      <c r="M244" s="49"/>
      <c r="N244" s="32" t="s">
        <v>121</v>
      </c>
    </row>
    <row r="245" spans="1:14" ht="12" customHeight="1" x14ac:dyDescent="0.2">
      <c r="A245" s="42">
        <v>244</v>
      </c>
      <c r="B245" s="25" t="s">
        <v>642</v>
      </c>
      <c r="C245" s="25" t="s">
        <v>641</v>
      </c>
      <c r="D245" s="59" t="str">
        <f>VLOOKUP(A245,Birdlist!C:E,3,FALSE)</f>
        <v>Philippine Green Pigeon</v>
      </c>
      <c r="E245" s="49"/>
      <c r="F245" s="32" t="s">
        <v>701</v>
      </c>
      <c r="G245" s="32" t="s">
        <v>2268</v>
      </c>
      <c r="H245" s="60" t="str">
        <f>VLOOKUP(A245,Birdlist!C:F,4,FALSE)</f>
        <v>Treron axillaris</v>
      </c>
      <c r="I245" s="31"/>
      <c r="J245" s="61" t="str">
        <f>VLOOKUP(A245,Birdlist!C:G,5,FALSE)</f>
        <v>E</v>
      </c>
      <c r="K245" s="25" t="s">
        <v>49</v>
      </c>
      <c r="L245" s="49"/>
      <c r="M245" s="49" t="s">
        <v>50</v>
      </c>
      <c r="N245" s="32" t="s">
        <v>2309</v>
      </c>
    </row>
    <row r="246" spans="1:14" ht="12" customHeight="1" x14ac:dyDescent="0.2">
      <c r="A246" s="42">
        <v>245</v>
      </c>
      <c r="B246" s="25" t="s">
        <v>642</v>
      </c>
      <c r="C246" s="25" t="s">
        <v>641</v>
      </c>
      <c r="D246" s="59" t="str">
        <f>VLOOKUP(A246,Birdlist!C:E,3,FALSE)</f>
        <v>Thick-billed Green Pigeon</v>
      </c>
      <c r="E246" s="49"/>
      <c r="F246" s="32" t="s">
        <v>705</v>
      </c>
      <c r="G246" s="32" t="s">
        <v>2269</v>
      </c>
      <c r="H246" s="60" t="str">
        <f>VLOOKUP(A246,Birdlist!C:F,4,FALSE)</f>
        <v>Treron curvirostra</v>
      </c>
      <c r="I246" s="31"/>
      <c r="J246" s="61" t="str">
        <f>VLOOKUP(A246,Birdlist!C:G,5,FALSE)</f>
        <v>R</v>
      </c>
      <c r="K246" s="34"/>
      <c r="L246" s="49"/>
      <c r="M246" s="49"/>
      <c r="N246" s="32" t="s">
        <v>121</v>
      </c>
    </row>
    <row r="247" spans="1:14" ht="12" customHeight="1" x14ac:dyDescent="0.2">
      <c r="A247" s="42">
        <v>246</v>
      </c>
      <c r="B247" s="25" t="s">
        <v>642</v>
      </c>
      <c r="C247" s="25" t="s">
        <v>641</v>
      </c>
      <c r="D247" s="59" t="str">
        <f>VLOOKUP(A247,Birdlist!C:E,3,FALSE)</f>
        <v>Whistling Green Pigeon</v>
      </c>
      <c r="E247" s="49"/>
      <c r="F247" s="32" t="s">
        <v>708</v>
      </c>
      <c r="G247" s="32" t="s">
        <v>708</v>
      </c>
      <c r="H247" s="60" t="str">
        <f>VLOOKUP(A247,Birdlist!C:F,4,FALSE)</f>
        <v>Treron formosae</v>
      </c>
      <c r="I247" s="31"/>
      <c r="J247" s="61" t="str">
        <f>VLOOKUP(A247,Birdlist!C:G,5,FALSE)</f>
        <v>R</v>
      </c>
      <c r="K247" s="34"/>
      <c r="L247" s="49" t="s">
        <v>40</v>
      </c>
      <c r="M247" s="49" t="s">
        <v>50</v>
      </c>
      <c r="N247" s="32"/>
    </row>
    <row r="248" spans="1:14" ht="12" customHeight="1" x14ac:dyDescent="0.2">
      <c r="A248" s="42">
        <v>247</v>
      </c>
      <c r="B248" s="25" t="s">
        <v>642</v>
      </c>
      <c r="C248" s="25" t="s">
        <v>641</v>
      </c>
      <c r="D248" s="59" t="str">
        <f>VLOOKUP(A248,Birdlist!C:E,3,FALSE)</f>
        <v>Flame-breasted Fruit Dove</v>
      </c>
      <c r="E248" s="49"/>
      <c r="F248" s="32" t="s">
        <v>711</v>
      </c>
      <c r="G248" s="32" t="s">
        <v>711</v>
      </c>
      <c r="H248" s="60" t="str">
        <f>VLOOKUP(A248,Birdlist!C:F,4,FALSE)</f>
        <v>Ptilinopus marchei</v>
      </c>
      <c r="I248" s="31"/>
      <c r="J248" s="61" t="str">
        <f>VLOOKUP(A248,Birdlist!C:G,5,FALSE)</f>
        <v>E</v>
      </c>
      <c r="K248" s="25" t="s">
        <v>303</v>
      </c>
      <c r="L248" s="49" t="s">
        <v>50</v>
      </c>
      <c r="M248" s="49" t="s">
        <v>153</v>
      </c>
      <c r="N248" s="32" t="s">
        <v>121</v>
      </c>
    </row>
    <row r="249" spans="1:14" ht="12" customHeight="1" x14ac:dyDescent="0.2">
      <c r="A249" s="42">
        <v>248</v>
      </c>
      <c r="B249" s="25" t="s">
        <v>642</v>
      </c>
      <c r="C249" s="25" t="s">
        <v>641</v>
      </c>
      <c r="D249" s="59" t="str">
        <f>VLOOKUP(A249,Birdlist!C:E,3,FALSE)</f>
        <v>Cream-breasted Fruit Dove</v>
      </c>
      <c r="E249" s="49"/>
      <c r="F249" s="32" t="s">
        <v>714</v>
      </c>
      <c r="G249" s="32" t="s">
        <v>2246</v>
      </c>
      <c r="H249" s="60" t="str">
        <f>VLOOKUP(A249,Birdlist!C:F,4,FALSE)</f>
        <v>Ptilinopus merrilli</v>
      </c>
      <c r="I249" s="31"/>
      <c r="J249" s="61" t="str">
        <f>VLOOKUP(A249,Birdlist!C:G,5,FALSE)</f>
        <v>E</v>
      </c>
      <c r="K249" s="25" t="s">
        <v>669</v>
      </c>
      <c r="L249" s="49" t="s">
        <v>40</v>
      </c>
      <c r="M249" s="49" t="s">
        <v>50</v>
      </c>
      <c r="N249" s="32" t="s">
        <v>121</v>
      </c>
    </row>
    <row r="250" spans="1:14" ht="12" customHeight="1" x14ac:dyDescent="0.2">
      <c r="A250" s="42">
        <v>249</v>
      </c>
      <c r="B250" s="25" t="s">
        <v>642</v>
      </c>
      <c r="C250" s="25" t="s">
        <v>641</v>
      </c>
      <c r="D250" s="59" t="str">
        <f>VLOOKUP(A250,Birdlist!C:E,3,FALSE)</f>
        <v>Yellow-breasted Fruit Dove</v>
      </c>
      <c r="E250" s="49"/>
      <c r="F250" s="32" t="s">
        <v>717</v>
      </c>
      <c r="G250" s="32" t="s">
        <v>717</v>
      </c>
      <c r="H250" s="60" t="str">
        <f>VLOOKUP(A250,Birdlist!C:F,4,FALSE)</f>
        <v>Ptilinopus occipitalis</v>
      </c>
      <c r="I250" s="31"/>
      <c r="J250" s="61" t="str">
        <f>VLOOKUP(A250,Birdlist!C:G,5,FALSE)</f>
        <v>E</v>
      </c>
      <c r="K250" s="25" t="s">
        <v>49</v>
      </c>
      <c r="L250" s="49"/>
      <c r="M250" s="49"/>
      <c r="N250" s="32" t="s">
        <v>121</v>
      </c>
    </row>
    <row r="251" spans="1:14" ht="12" customHeight="1" x14ac:dyDescent="0.2">
      <c r="A251" s="42">
        <v>250</v>
      </c>
      <c r="B251" s="25" t="s">
        <v>642</v>
      </c>
      <c r="C251" s="25" t="s">
        <v>641</v>
      </c>
      <c r="D251" s="59" t="str">
        <f>VLOOKUP(A251,Birdlist!C:E,3,FALSE)</f>
        <v>Black-chinned Fruit Dove</v>
      </c>
      <c r="E251" s="49"/>
      <c r="F251" s="32" t="s">
        <v>720</v>
      </c>
      <c r="G251" s="32" t="s">
        <v>720</v>
      </c>
      <c r="H251" s="60" t="str">
        <f>VLOOKUP(A251,Birdlist!C:F,4,FALSE)</f>
        <v>Ptilinopus leclancheri</v>
      </c>
      <c r="I251" s="31"/>
      <c r="J251" s="61" t="str">
        <f>VLOOKUP(A251,Birdlist!C:G,5,FALSE)</f>
        <v>NE</v>
      </c>
      <c r="K251" s="47"/>
      <c r="L251" s="49"/>
      <c r="M251" s="49"/>
      <c r="N251" s="32" t="s">
        <v>722</v>
      </c>
    </row>
    <row r="252" spans="1:14" ht="12" customHeight="1" x14ac:dyDescent="0.2">
      <c r="A252" s="42">
        <v>251</v>
      </c>
      <c r="B252" s="25" t="s">
        <v>642</v>
      </c>
      <c r="C252" s="25" t="s">
        <v>641</v>
      </c>
      <c r="D252" s="59" t="str">
        <f>VLOOKUP(A252,Birdlist!C:E,3,FALSE)</f>
        <v>Superb Fruit Dove</v>
      </c>
      <c r="E252" s="44" t="s">
        <v>2520</v>
      </c>
      <c r="F252" s="32" t="s">
        <v>724</v>
      </c>
      <c r="G252" s="32" t="s">
        <v>724</v>
      </c>
      <c r="H252" s="60" t="str">
        <f>VLOOKUP(A252,Birdlist!C:F,4,FALSE)</f>
        <v>Ptilinopus superbus</v>
      </c>
      <c r="I252" s="31"/>
      <c r="J252" s="61" t="str">
        <f>VLOOKUP(A252,Birdlist!C:G,5,FALSE)</f>
        <v>SU</v>
      </c>
      <c r="K252" s="34"/>
      <c r="L252" s="49"/>
      <c r="M252" s="49"/>
      <c r="N252" s="32" t="s">
        <v>2310</v>
      </c>
    </row>
    <row r="253" spans="1:14" ht="12" customHeight="1" x14ac:dyDescent="0.2">
      <c r="A253" s="42">
        <v>252</v>
      </c>
      <c r="B253" s="25" t="s">
        <v>642</v>
      </c>
      <c r="C253" s="25" t="s">
        <v>641</v>
      </c>
      <c r="D253" s="59" t="str">
        <f>VLOOKUP(A253,Birdlist!C:E,3,FALSE)</f>
        <v>Black-naped Fruit Dove</v>
      </c>
      <c r="E253" s="49"/>
      <c r="F253" s="32" t="s">
        <v>728</v>
      </c>
      <c r="G253" s="32" t="s">
        <v>728</v>
      </c>
      <c r="H253" s="60" t="str">
        <f>VLOOKUP(A253,Birdlist!C:F,4,FALSE)</f>
        <v>Ptilinopus melanospilus</v>
      </c>
      <c r="I253" s="31"/>
      <c r="J253" s="61" t="str">
        <f>VLOOKUP(A253,Birdlist!C:G,5,FALSE)</f>
        <v>R</v>
      </c>
      <c r="K253" s="34"/>
      <c r="L253" s="49"/>
      <c r="M253" s="49"/>
      <c r="N253" s="32" t="s">
        <v>2311</v>
      </c>
    </row>
    <row r="254" spans="1:14" ht="12" customHeight="1" x14ac:dyDescent="0.2">
      <c r="A254" s="42">
        <v>253</v>
      </c>
      <c r="B254" s="25" t="s">
        <v>642</v>
      </c>
      <c r="C254" s="25" t="s">
        <v>641</v>
      </c>
      <c r="D254" s="59" t="str">
        <f>VLOOKUP(A254,Birdlist!C:E,3,FALSE)</f>
        <v>Negros Fruit Dove</v>
      </c>
      <c r="E254" s="44" t="s">
        <v>2520</v>
      </c>
      <c r="F254" s="32" t="s">
        <v>732</v>
      </c>
      <c r="G254" s="32" t="s">
        <v>732</v>
      </c>
      <c r="H254" s="60" t="str">
        <f>VLOOKUP(A254,Birdlist!C:F,4,FALSE)</f>
        <v>Ptilinopus arcanus</v>
      </c>
      <c r="I254" s="31"/>
      <c r="J254" s="61" t="str">
        <f>VLOOKUP(A254,Birdlist!C:G,5,FALSE)</f>
        <v>E</v>
      </c>
      <c r="K254" s="25" t="s">
        <v>734</v>
      </c>
      <c r="L254" s="49" t="s">
        <v>69</v>
      </c>
      <c r="M254" s="49" t="s">
        <v>69</v>
      </c>
      <c r="N254" s="47" t="s">
        <v>735</v>
      </c>
    </row>
    <row r="255" spans="1:14" ht="12" customHeight="1" x14ac:dyDescent="0.2">
      <c r="A255" s="42">
        <v>254</v>
      </c>
      <c r="B255" s="25" t="s">
        <v>642</v>
      </c>
      <c r="C255" s="25" t="s">
        <v>641</v>
      </c>
      <c r="D255" s="59" t="str">
        <f>VLOOKUP(A255,Birdlist!C:E,3,FALSE)</f>
        <v>Pink-bellied Imperial Pigeon</v>
      </c>
      <c r="E255" s="49"/>
      <c r="F255" s="32" t="s">
        <v>737</v>
      </c>
      <c r="G255" s="32" t="s">
        <v>737</v>
      </c>
      <c r="H255" s="60" t="str">
        <f>VLOOKUP(A255,Birdlist!C:F,4,FALSE)</f>
        <v>Ducula poliocephala</v>
      </c>
      <c r="I255" s="31"/>
      <c r="J255" s="61" t="str">
        <f>VLOOKUP(A255,Birdlist!C:G,5,FALSE)</f>
        <v>E</v>
      </c>
      <c r="K255" s="25" t="s">
        <v>49</v>
      </c>
      <c r="L255" s="49" t="s">
        <v>40</v>
      </c>
      <c r="M255" s="49" t="s">
        <v>69</v>
      </c>
      <c r="N255" s="32" t="s">
        <v>121</v>
      </c>
    </row>
    <row r="256" spans="1:14" ht="12" customHeight="1" x14ac:dyDescent="0.2">
      <c r="A256" s="42">
        <v>255</v>
      </c>
      <c r="B256" s="25" t="s">
        <v>642</v>
      </c>
      <c r="C256" s="25" t="s">
        <v>641</v>
      </c>
      <c r="D256" s="59" t="str">
        <f>VLOOKUP(A256,Birdlist!C:E,3,FALSE)</f>
        <v>Mindoro Imperial Pigeon</v>
      </c>
      <c r="E256" s="49"/>
      <c r="F256" s="32" t="s">
        <v>740</v>
      </c>
      <c r="G256" s="32" t="s">
        <v>740</v>
      </c>
      <c r="H256" s="60" t="str">
        <f>VLOOKUP(A256,Birdlist!C:F,4,FALSE)</f>
        <v>Ducula mindorensis</v>
      </c>
      <c r="I256" s="31"/>
      <c r="J256" s="61" t="str">
        <f>VLOOKUP(A256,Birdlist!C:G,5,FALSE)</f>
        <v>E</v>
      </c>
      <c r="K256" s="25" t="s">
        <v>676</v>
      </c>
      <c r="L256" s="49" t="s">
        <v>153</v>
      </c>
      <c r="M256" s="49" t="s">
        <v>153</v>
      </c>
      <c r="N256" s="32" t="s">
        <v>121</v>
      </c>
    </row>
    <row r="257" spans="1:14" ht="12" customHeight="1" x14ac:dyDescent="0.2">
      <c r="A257" s="42">
        <v>256</v>
      </c>
      <c r="B257" s="25" t="s">
        <v>642</v>
      </c>
      <c r="C257" s="25" t="s">
        <v>641</v>
      </c>
      <c r="D257" s="59" t="str">
        <f>VLOOKUP(A257,Birdlist!C:E,3,FALSE)</f>
        <v>Spotted Imperial Pigeon</v>
      </c>
      <c r="E257" s="49"/>
      <c r="F257" s="32" t="s">
        <v>743</v>
      </c>
      <c r="G257" s="32" t="s">
        <v>743</v>
      </c>
      <c r="H257" s="60" t="str">
        <f>VLOOKUP(A257,Birdlist!C:F,4,FALSE)</f>
        <v>Ducula carola</v>
      </c>
      <c r="I257" s="31"/>
      <c r="J257" s="61" t="str">
        <f>VLOOKUP(A257,Birdlist!C:G,5,FALSE)</f>
        <v>E</v>
      </c>
      <c r="K257" s="25" t="s">
        <v>49</v>
      </c>
      <c r="L257" s="49" t="s">
        <v>50</v>
      </c>
      <c r="M257" s="49" t="s">
        <v>153</v>
      </c>
      <c r="N257" s="32" t="s">
        <v>121</v>
      </c>
    </row>
    <row r="258" spans="1:14" ht="12" customHeight="1" x14ac:dyDescent="0.2">
      <c r="A258" s="42">
        <v>257</v>
      </c>
      <c r="B258" s="25" t="s">
        <v>642</v>
      </c>
      <c r="C258" s="25" t="s">
        <v>641</v>
      </c>
      <c r="D258" s="59" t="str">
        <f>VLOOKUP(A258,Birdlist!C:E,3,FALSE)</f>
        <v>Green Imperial Pigeon</v>
      </c>
      <c r="E258" s="49"/>
      <c r="F258" s="32" t="s">
        <v>746</v>
      </c>
      <c r="G258" s="32" t="s">
        <v>746</v>
      </c>
      <c r="H258" s="60" t="str">
        <f>VLOOKUP(A258,Birdlist!C:F,4,FALSE)</f>
        <v>Ducula aenea</v>
      </c>
      <c r="I258" s="31"/>
      <c r="J258" s="61" t="str">
        <f>VLOOKUP(A258,Birdlist!C:G,5,FALSE)</f>
        <v>R</v>
      </c>
      <c r="K258" s="34"/>
      <c r="L258" s="49"/>
      <c r="M258" s="49"/>
      <c r="N258" s="32"/>
    </row>
    <row r="259" spans="1:14" ht="12" customHeight="1" x14ac:dyDescent="0.2">
      <c r="A259" s="42">
        <v>258</v>
      </c>
      <c r="B259" s="25" t="s">
        <v>642</v>
      </c>
      <c r="C259" s="25" t="s">
        <v>641</v>
      </c>
      <c r="D259" s="59" t="str">
        <f>VLOOKUP(A259,Birdlist!C:E,3,FALSE)</f>
        <v>Grey Imperial Pigeon</v>
      </c>
      <c r="E259" s="49"/>
      <c r="F259" s="32" t="s">
        <v>749</v>
      </c>
      <c r="G259" s="32" t="s">
        <v>2183</v>
      </c>
      <c r="H259" s="60" t="str">
        <f>VLOOKUP(A259,Birdlist!C:F,4,FALSE)</f>
        <v>Ducula pickeringii</v>
      </c>
      <c r="I259" s="31"/>
      <c r="J259" s="61" t="str">
        <f>VLOOKUP(A259,Birdlist!C:G,5,FALSE)</f>
        <v>NE</v>
      </c>
      <c r="K259" s="47"/>
      <c r="L259" s="49" t="s">
        <v>50</v>
      </c>
      <c r="M259" s="49" t="s">
        <v>153</v>
      </c>
      <c r="N259" s="32" t="s">
        <v>751</v>
      </c>
    </row>
    <row r="260" spans="1:14" ht="12" customHeight="1" x14ac:dyDescent="0.2">
      <c r="A260" s="42">
        <v>259</v>
      </c>
      <c r="B260" s="25" t="s">
        <v>642</v>
      </c>
      <c r="C260" s="25" t="s">
        <v>641</v>
      </c>
      <c r="D260" s="59" t="str">
        <f>VLOOKUP(A260,Birdlist!C:E,3,FALSE)</f>
        <v>Pied Imperial Pigeon</v>
      </c>
      <c r="E260" s="49"/>
      <c r="F260" s="32" t="s">
        <v>753</v>
      </c>
      <c r="G260" s="32" t="s">
        <v>753</v>
      </c>
      <c r="H260" s="60" t="str">
        <f>VLOOKUP(A260,Birdlist!C:F,4,FALSE)</f>
        <v>Ducula bicolor</v>
      </c>
      <c r="I260" s="31"/>
      <c r="J260" s="61" t="str">
        <f>VLOOKUP(A260,Birdlist!C:G,5,FALSE)</f>
        <v>R</v>
      </c>
      <c r="K260" s="34"/>
      <c r="L260" s="49"/>
      <c r="M260" s="49"/>
      <c r="N260" s="32" t="s">
        <v>121</v>
      </c>
    </row>
    <row r="261" spans="1:14" ht="12" customHeight="1" x14ac:dyDescent="0.2">
      <c r="A261" s="42">
        <v>260</v>
      </c>
      <c r="B261" s="25" t="s">
        <v>756</v>
      </c>
      <c r="C261" s="32" t="s">
        <v>755</v>
      </c>
      <c r="D261" s="59" t="str">
        <f>VLOOKUP(A261,Birdlist!C:E,3,FALSE)</f>
        <v>Rufous Coucal</v>
      </c>
      <c r="E261" s="49"/>
      <c r="F261" s="32" t="s">
        <v>6</v>
      </c>
      <c r="G261" s="32"/>
      <c r="H261" s="60" t="str">
        <f>VLOOKUP(A261,Birdlist!C:F,4,FALSE)</f>
        <v>Centropus unirufus</v>
      </c>
      <c r="I261" s="31"/>
      <c r="J261" s="61" t="str">
        <f>VLOOKUP(A261,Birdlist!C:G,5,FALSE)</f>
        <v>E</v>
      </c>
      <c r="K261" s="25" t="s">
        <v>669</v>
      </c>
      <c r="L261" s="49" t="s">
        <v>40</v>
      </c>
      <c r="M261" s="49" t="s">
        <v>2482</v>
      </c>
      <c r="N261" s="32" t="s">
        <v>121</v>
      </c>
    </row>
    <row r="262" spans="1:14" ht="12" customHeight="1" x14ac:dyDescent="0.2">
      <c r="A262" s="42">
        <v>261</v>
      </c>
      <c r="B262" s="25" t="s">
        <v>756</v>
      </c>
      <c r="C262" s="32" t="s">
        <v>755</v>
      </c>
      <c r="D262" s="59" t="str">
        <f>VLOOKUP(A262,Birdlist!C:E,3,FALSE)</f>
        <v>Black-faced Coucal</v>
      </c>
      <c r="E262" s="49"/>
      <c r="F262" s="32" t="s">
        <v>6</v>
      </c>
      <c r="G262" s="32"/>
      <c r="H262" s="60" t="str">
        <f>VLOOKUP(A262,Birdlist!C:F,4,FALSE)</f>
        <v>Centropus melanops</v>
      </c>
      <c r="I262" s="31"/>
      <c r="J262" s="61" t="str">
        <f>VLOOKUP(A262,Birdlist!C:G,5,FALSE)</f>
        <v>E</v>
      </c>
      <c r="K262" s="25" t="s">
        <v>672</v>
      </c>
      <c r="L262" s="49"/>
      <c r="M262" s="49"/>
      <c r="N262" s="32" t="s">
        <v>121</v>
      </c>
    </row>
    <row r="263" spans="1:14" ht="12" customHeight="1" x14ac:dyDescent="0.2">
      <c r="A263" s="42">
        <v>262</v>
      </c>
      <c r="B263" s="25" t="s">
        <v>756</v>
      </c>
      <c r="C263" s="32" t="s">
        <v>755</v>
      </c>
      <c r="D263" s="59" t="str">
        <f>VLOOKUP(A263,Birdlist!C:E,3,FALSE)</f>
        <v>Black-hooded Coucal</v>
      </c>
      <c r="E263" s="44" t="s">
        <v>2520</v>
      </c>
      <c r="F263" s="32" t="s">
        <v>6</v>
      </c>
      <c r="G263" s="32"/>
      <c r="H263" s="60" t="str">
        <f>VLOOKUP(A263,Birdlist!C:F,4,FALSE)</f>
        <v>Centropus steerii</v>
      </c>
      <c r="I263" s="31"/>
      <c r="J263" s="61" t="str">
        <f>VLOOKUP(A263,Birdlist!C:G,5,FALSE)</f>
        <v>E</v>
      </c>
      <c r="K263" s="25" t="s">
        <v>676</v>
      </c>
      <c r="L263" s="49" t="s">
        <v>69</v>
      </c>
      <c r="M263" s="49" t="s">
        <v>69</v>
      </c>
      <c r="N263" s="32" t="s">
        <v>121</v>
      </c>
    </row>
    <row r="264" spans="1:14" ht="12" customHeight="1" x14ac:dyDescent="0.2">
      <c r="A264" s="42">
        <v>263</v>
      </c>
      <c r="B264" s="25" t="s">
        <v>756</v>
      </c>
      <c r="C264" s="32" t="s">
        <v>755</v>
      </c>
      <c r="D264" s="59" t="str">
        <f>VLOOKUP(A264,Birdlist!C:E,3,FALSE)</f>
        <v>Greater Coucal</v>
      </c>
      <c r="E264" s="49"/>
      <c r="F264" s="32" t="s">
        <v>6</v>
      </c>
      <c r="G264" s="32"/>
      <c r="H264" s="60" t="str">
        <f>VLOOKUP(A264,Birdlist!C:F,4,FALSE)</f>
        <v>Centropus sinensis</v>
      </c>
      <c r="I264" s="31"/>
      <c r="J264" s="61" t="str">
        <f>VLOOKUP(A264,Birdlist!C:G,5,FALSE)</f>
        <v>R</v>
      </c>
      <c r="K264" s="34"/>
      <c r="L264" s="49"/>
      <c r="M264" s="49"/>
      <c r="N264" s="25"/>
    </row>
    <row r="265" spans="1:14" ht="12" customHeight="1" x14ac:dyDescent="0.2">
      <c r="A265" s="42">
        <v>264</v>
      </c>
      <c r="B265" s="25" t="s">
        <v>756</v>
      </c>
      <c r="C265" s="32" t="s">
        <v>755</v>
      </c>
      <c r="D265" s="59" t="str">
        <f>VLOOKUP(A265,Birdlist!C:E,3,FALSE)</f>
        <v>Philippine Coucal</v>
      </c>
      <c r="E265" s="49"/>
      <c r="F265" s="32" t="s">
        <v>6</v>
      </c>
      <c r="G265" s="32"/>
      <c r="H265" s="60" t="str">
        <f>VLOOKUP(A265,Birdlist!C:F,4,FALSE)</f>
        <v>Centropus viridis</v>
      </c>
      <c r="I265" s="31"/>
      <c r="J265" s="61" t="str">
        <f>VLOOKUP(A265,Birdlist!C:G,5,FALSE)</f>
        <v>E</v>
      </c>
      <c r="K265" s="25" t="s">
        <v>49</v>
      </c>
      <c r="L265" s="49"/>
      <c r="M265" s="49"/>
      <c r="N265" s="25"/>
    </row>
    <row r="266" spans="1:14" ht="12" customHeight="1" x14ac:dyDescent="0.2">
      <c r="A266" s="42">
        <v>265</v>
      </c>
      <c r="B266" s="25" t="s">
        <v>756</v>
      </c>
      <c r="C266" s="32" t="s">
        <v>755</v>
      </c>
      <c r="D266" s="59" t="str">
        <f>VLOOKUP(A266,Birdlist!C:E,3,FALSE)</f>
        <v>Lesser Coucal</v>
      </c>
      <c r="E266" s="49"/>
      <c r="F266" s="32" t="s">
        <v>6</v>
      </c>
      <c r="G266" s="32"/>
      <c r="H266" s="60" t="str">
        <f>VLOOKUP(A266,Birdlist!C:F,4,FALSE)</f>
        <v>Centropus bengalensis</v>
      </c>
      <c r="I266" s="31"/>
      <c r="J266" s="61" t="str">
        <f>VLOOKUP(A266,Birdlist!C:G,5,FALSE)</f>
        <v>R</v>
      </c>
      <c r="K266" s="34"/>
      <c r="L266" s="49"/>
      <c r="M266" s="49"/>
      <c r="N266" s="25"/>
    </row>
    <row r="267" spans="1:14" ht="12" customHeight="1" x14ac:dyDescent="0.2">
      <c r="A267" s="42">
        <v>266</v>
      </c>
      <c r="B267" s="25" t="s">
        <v>756</v>
      </c>
      <c r="C267" s="32" t="s">
        <v>755</v>
      </c>
      <c r="D267" s="59" t="str">
        <f>VLOOKUP(A267,Birdlist!C:E,3,FALSE)</f>
        <v>Chestnut-breasted Malkoha</v>
      </c>
      <c r="E267" s="49"/>
      <c r="F267" s="32" t="s">
        <v>6</v>
      </c>
      <c r="G267" s="32"/>
      <c r="H267" s="60" t="str">
        <f>VLOOKUP(A267,Birdlist!C:F,4,FALSE)</f>
        <v>Phaenicophaeus curvirostris</v>
      </c>
      <c r="I267" s="31"/>
      <c r="J267" s="61" t="str">
        <f>VLOOKUP(A267,Birdlist!C:G,5,FALSE)</f>
        <v>R</v>
      </c>
      <c r="K267" s="34"/>
      <c r="L267" s="49"/>
      <c r="M267" s="49"/>
      <c r="N267" s="25" t="s">
        <v>6</v>
      </c>
    </row>
    <row r="268" spans="1:14" ht="12" customHeight="1" x14ac:dyDescent="0.2">
      <c r="A268" s="42">
        <v>267</v>
      </c>
      <c r="B268" s="25" t="s">
        <v>756</v>
      </c>
      <c r="C268" s="32" t="s">
        <v>755</v>
      </c>
      <c r="D268" s="59" t="str">
        <f>VLOOKUP(A268,Birdlist!C:E,3,FALSE)</f>
        <v>Rough-crested Malkoha</v>
      </c>
      <c r="E268" s="49"/>
      <c r="F268" s="32" t="s">
        <v>772</v>
      </c>
      <c r="G268" s="32" t="s">
        <v>772</v>
      </c>
      <c r="H268" s="60" t="str">
        <f>VLOOKUP(A268,Birdlist!C:F,4,FALSE)</f>
        <v>Dasylophus superciliosus</v>
      </c>
      <c r="I268" s="31"/>
      <c r="J268" s="61" t="str">
        <f>VLOOKUP(A268,Birdlist!C:G,5,FALSE)</f>
        <v>E</v>
      </c>
      <c r="K268" s="25" t="s">
        <v>669</v>
      </c>
      <c r="L268" s="49"/>
      <c r="M268" s="49"/>
      <c r="N268" s="25" t="s">
        <v>774</v>
      </c>
    </row>
    <row r="269" spans="1:14" ht="12" customHeight="1" x14ac:dyDescent="0.2">
      <c r="A269" s="42">
        <v>268</v>
      </c>
      <c r="B269" s="25" t="s">
        <v>756</v>
      </c>
      <c r="C269" s="32" t="s">
        <v>755</v>
      </c>
      <c r="D269" s="59" t="str">
        <f>VLOOKUP(A269,Birdlist!C:E,3,FALSE)</f>
        <v>Scale-feathered Malkoha</v>
      </c>
      <c r="E269" s="49"/>
      <c r="F269" s="32" t="s">
        <v>6</v>
      </c>
      <c r="G269" s="32"/>
      <c r="H269" s="60" t="str">
        <f>VLOOKUP(A269,Birdlist!C:F,4,FALSE)</f>
        <v>Dasylophus cumingi</v>
      </c>
      <c r="I269" s="31"/>
      <c r="J269" s="61" t="str">
        <f>VLOOKUP(A269,Birdlist!C:G,5,FALSE)</f>
        <v>E</v>
      </c>
      <c r="K269" s="25" t="s">
        <v>669</v>
      </c>
      <c r="L269" s="49"/>
      <c r="M269" s="49"/>
      <c r="N269" s="25" t="s">
        <v>777</v>
      </c>
    </row>
    <row r="270" spans="1:14" ht="12" customHeight="1" x14ac:dyDescent="0.2">
      <c r="A270" s="42">
        <v>269</v>
      </c>
      <c r="B270" s="25" t="s">
        <v>756</v>
      </c>
      <c r="C270" s="32" t="s">
        <v>755</v>
      </c>
      <c r="D270" s="59" t="str">
        <f>VLOOKUP(A270,Birdlist!C:E,3,FALSE)</f>
        <v>Chestnut-winged Cuckoo</v>
      </c>
      <c r="E270" s="49"/>
      <c r="F270" s="32" t="s">
        <v>6</v>
      </c>
      <c r="G270" s="32"/>
      <c r="H270" s="60" t="str">
        <f>VLOOKUP(A270,Birdlist!C:F,4,FALSE)</f>
        <v>Clamator coromandus</v>
      </c>
      <c r="I270" s="31"/>
      <c r="J270" s="61" t="str">
        <f>VLOOKUP(A270,Birdlist!C:G,5,FALSE)</f>
        <v>M</v>
      </c>
      <c r="K270" s="34"/>
      <c r="L270" s="49"/>
      <c r="M270" s="49"/>
      <c r="N270" s="32" t="s">
        <v>121</v>
      </c>
    </row>
    <row r="271" spans="1:14" ht="12" customHeight="1" x14ac:dyDescent="0.2">
      <c r="A271" s="42">
        <v>270</v>
      </c>
      <c r="B271" s="25" t="s">
        <v>756</v>
      </c>
      <c r="C271" s="32" t="s">
        <v>755</v>
      </c>
      <c r="D271" s="59" t="str">
        <f>VLOOKUP(A271,Birdlist!C:E,3,FALSE)</f>
        <v>Jacobin Cuckoo</v>
      </c>
      <c r="E271" s="44" t="s">
        <v>2520</v>
      </c>
      <c r="F271" s="25" t="s">
        <v>2279</v>
      </c>
      <c r="G271" s="32"/>
      <c r="H271" s="60" t="str">
        <f>VLOOKUP(A271,Birdlist!C:F,4,FALSE)</f>
        <v>Clamator jacobinus</v>
      </c>
      <c r="I271" s="31"/>
      <c r="J271" s="61" t="str">
        <f>VLOOKUP(A271,Birdlist!C:G,5,FALSE)</f>
        <v>A</v>
      </c>
      <c r="K271" s="34"/>
      <c r="L271" s="49"/>
      <c r="M271" s="49"/>
      <c r="N271" s="25" t="s">
        <v>782</v>
      </c>
    </row>
    <row r="272" spans="1:14" ht="12" customHeight="1" x14ac:dyDescent="0.2">
      <c r="A272" s="42">
        <v>271</v>
      </c>
      <c r="B272" s="25" t="s">
        <v>756</v>
      </c>
      <c r="C272" s="32" t="s">
        <v>755</v>
      </c>
      <c r="D272" s="59" t="str">
        <f>VLOOKUP(A272,Birdlist!C:E,3,FALSE)</f>
        <v>Asian Koel</v>
      </c>
      <c r="E272" s="49"/>
      <c r="F272" s="32" t="s">
        <v>784</v>
      </c>
      <c r="G272" s="32"/>
      <c r="H272" s="60" t="str">
        <f>VLOOKUP(A272,Birdlist!C:F,4,FALSE)</f>
        <v>Eudynamys scolopaceus</v>
      </c>
      <c r="I272" s="31"/>
      <c r="J272" s="61" t="str">
        <f>VLOOKUP(A272,Birdlist!C:G,5,FALSE)</f>
        <v>R</v>
      </c>
      <c r="K272" s="34"/>
      <c r="L272" s="49"/>
      <c r="M272" s="49"/>
      <c r="N272" s="25" t="s">
        <v>786</v>
      </c>
    </row>
    <row r="273" spans="1:14" ht="12" customHeight="1" x14ac:dyDescent="0.2">
      <c r="A273" s="42">
        <v>272</v>
      </c>
      <c r="B273" s="25" t="s">
        <v>756</v>
      </c>
      <c r="C273" s="32" t="s">
        <v>755</v>
      </c>
      <c r="D273" s="59" t="str">
        <f>VLOOKUP(A273,Birdlist!C:E,3,FALSE)</f>
        <v>Channel-billed Cuckoo</v>
      </c>
      <c r="E273" s="44" t="s">
        <v>2520</v>
      </c>
      <c r="F273" s="25" t="s">
        <v>2279</v>
      </c>
      <c r="G273" s="32"/>
      <c r="H273" s="60" t="str">
        <f>VLOOKUP(A273,Birdlist!C:F,4,FALSE)</f>
        <v>Scythrops novaehollandiae</v>
      </c>
      <c r="I273" s="31"/>
      <c r="J273" s="61" t="str">
        <f>VLOOKUP(A273,Birdlist!C:G,5,FALSE)</f>
        <v>A</v>
      </c>
      <c r="K273" s="34"/>
      <c r="L273" s="49"/>
      <c r="M273" s="49"/>
      <c r="N273" s="32" t="s">
        <v>789</v>
      </c>
    </row>
    <row r="274" spans="1:14" ht="12" customHeight="1" x14ac:dyDescent="0.2">
      <c r="A274" s="42">
        <v>273</v>
      </c>
      <c r="B274" s="25" t="s">
        <v>756</v>
      </c>
      <c r="C274" s="32" t="s">
        <v>755</v>
      </c>
      <c r="D274" s="59" t="str">
        <f>VLOOKUP(A274,Birdlist!C:E,3,FALSE)</f>
        <v>Violet Cuckoo</v>
      </c>
      <c r="E274" s="49"/>
      <c r="F274" s="32" t="s">
        <v>6</v>
      </c>
      <c r="G274" s="32"/>
      <c r="H274" s="60" t="str">
        <f>VLOOKUP(A274,Birdlist!C:F,4,FALSE)</f>
        <v>Chrysococcyx xanthorhynchus</v>
      </c>
      <c r="I274" s="31"/>
      <c r="J274" s="61" t="str">
        <f>VLOOKUP(A274,Birdlist!C:G,5,FALSE)</f>
        <v>R</v>
      </c>
      <c r="K274" s="34"/>
      <c r="L274" s="49"/>
      <c r="M274" s="49"/>
      <c r="N274" s="32" t="s">
        <v>121</v>
      </c>
    </row>
    <row r="275" spans="1:14" ht="12" customHeight="1" x14ac:dyDescent="0.2">
      <c r="A275" s="42">
        <v>274</v>
      </c>
      <c r="B275" s="25" t="s">
        <v>756</v>
      </c>
      <c r="C275" s="32" t="s">
        <v>755</v>
      </c>
      <c r="D275" s="59" t="str">
        <f>VLOOKUP(A275,Birdlist!C:E,3,FALSE)</f>
        <v>Little Bronze Cuckoo</v>
      </c>
      <c r="E275" s="49"/>
      <c r="F275" s="32" t="s">
        <v>793</v>
      </c>
      <c r="G275" s="32" t="s">
        <v>2169</v>
      </c>
      <c r="H275" s="60" t="str">
        <f>VLOOKUP(A275,Birdlist!C:F,4,FALSE)</f>
        <v>Chrysococcyx minutillus</v>
      </c>
      <c r="I275" s="31"/>
      <c r="J275" s="61" t="str">
        <f>VLOOKUP(A275,Birdlist!C:G,5,FALSE)</f>
        <v>R</v>
      </c>
      <c r="K275" s="34"/>
      <c r="L275" s="49"/>
      <c r="M275" s="49"/>
      <c r="N275" s="32" t="s">
        <v>6</v>
      </c>
    </row>
    <row r="276" spans="1:14" ht="12" customHeight="1" x14ac:dyDescent="0.2">
      <c r="A276" s="42">
        <v>275</v>
      </c>
      <c r="B276" s="25" t="s">
        <v>756</v>
      </c>
      <c r="C276" s="32" t="s">
        <v>755</v>
      </c>
      <c r="D276" s="59" t="str">
        <f>VLOOKUP(A276,Birdlist!C:E,3,FALSE)</f>
        <v>Banded Bay Cuckoo</v>
      </c>
      <c r="E276" s="49"/>
      <c r="F276" s="32" t="s">
        <v>6</v>
      </c>
      <c r="G276" s="32"/>
      <c r="H276" s="60" t="str">
        <f>VLOOKUP(A276,Birdlist!C:F,4,FALSE)</f>
        <v>Cacomantis sonneratii</v>
      </c>
      <c r="I276" s="31"/>
      <c r="J276" s="61" t="str">
        <f>VLOOKUP(A276,Birdlist!C:G,5,FALSE)</f>
        <v>M (R?)</v>
      </c>
      <c r="K276" s="34"/>
      <c r="L276" s="49"/>
      <c r="M276" s="49"/>
      <c r="N276" s="32" t="s">
        <v>121</v>
      </c>
    </row>
    <row r="277" spans="1:14" ht="12" customHeight="1" x14ac:dyDescent="0.2">
      <c r="A277" s="42">
        <v>276</v>
      </c>
      <c r="B277" s="25" t="s">
        <v>756</v>
      </c>
      <c r="C277" s="32" t="s">
        <v>755</v>
      </c>
      <c r="D277" s="59" t="str">
        <f>VLOOKUP(A277,Birdlist!C:E,3,FALSE)</f>
        <v>Plaintive Cuckoo</v>
      </c>
      <c r="E277" s="49"/>
      <c r="F277" s="32" t="s">
        <v>6</v>
      </c>
      <c r="G277" s="32"/>
      <c r="H277" s="60" t="str">
        <f>VLOOKUP(A277,Birdlist!C:F,4,FALSE)</f>
        <v>Cacomantis merulinus</v>
      </c>
      <c r="I277" s="31"/>
      <c r="J277" s="61" t="str">
        <f>VLOOKUP(A277,Birdlist!C:G,5,FALSE)</f>
        <v>R</v>
      </c>
      <c r="K277" s="34"/>
      <c r="L277" s="49"/>
      <c r="M277" s="49"/>
      <c r="N277" s="32" t="s">
        <v>121</v>
      </c>
    </row>
    <row r="278" spans="1:14" ht="12" customHeight="1" x14ac:dyDescent="0.2">
      <c r="A278" s="42">
        <v>277</v>
      </c>
      <c r="B278" s="25" t="s">
        <v>756</v>
      </c>
      <c r="C278" s="32" t="s">
        <v>755</v>
      </c>
      <c r="D278" s="59" t="str">
        <f>VLOOKUP(A278,Birdlist!C:E,3,FALSE)</f>
        <v>Rusty-breasted Cuckoo</v>
      </c>
      <c r="E278" s="49"/>
      <c r="F278" s="32" t="s">
        <v>800</v>
      </c>
      <c r="G278" s="32" t="s">
        <v>2499</v>
      </c>
      <c r="H278" s="60" t="str">
        <f>VLOOKUP(A278,Birdlist!C:F,4,FALSE)</f>
        <v>Cacomantis sepulcralis</v>
      </c>
      <c r="I278" s="31" t="s">
        <v>2500</v>
      </c>
      <c r="J278" s="61" t="str">
        <f>VLOOKUP(A278,Birdlist!C:G,5,FALSE)</f>
        <v>R</v>
      </c>
      <c r="K278" s="34"/>
      <c r="L278" s="49"/>
      <c r="M278" s="49"/>
      <c r="N278" s="25" t="s">
        <v>802</v>
      </c>
    </row>
    <row r="279" spans="1:14" ht="12" customHeight="1" x14ac:dyDescent="0.2">
      <c r="A279" s="42">
        <v>278</v>
      </c>
      <c r="B279" s="25" t="s">
        <v>756</v>
      </c>
      <c r="C279" s="32" t="s">
        <v>755</v>
      </c>
      <c r="D279" s="59" t="str">
        <f>VLOOKUP(A279,Birdlist!C:E,3,FALSE)</f>
        <v>Philippine Drongo-Cuckoo</v>
      </c>
      <c r="E279" s="49"/>
      <c r="F279" s="32" t="s">
        <v>804</v>
      </c>
      <c r="G279" s="32"/>
      <c r="H279" s="60" t="str">
        <f>VLOOKUP(A279,Birdlist!C:F,4,FALSE)</f>
        <v>Surniculus velutinus</v>
      </c>
      <c r="I279" s="31"/>
      <c r="J279" s="61" t="str">
        <f>VLOOKUP(A279,Birdlist!C:G,5,FALSE)</f>
        <v>E</v>
      </c>
      <c r="K279" s="25" t="s">
        <v>49</v>
      </c>
      <c r="L279" s="49"/>
      <c r="M279" s="49"/>
      <c r="N279" s="25" t="s">
        <v>2312</v>
      </c>
    </row>
    <row r="280" spans="1:14" ht="12" customHeight="1" x14ac:dyDescent="0.2">
      <c r="A280" s="42">
        <v>279</v>
      </c>
      <c r="B280" s="25" t="s">
        <v>756</v>
      </c>
      <c r="C280" s="32" t="s">
        <v>755</v>
      </c>
      <c r="D280" s="59" t="str">
        <f>VLOOKUP(A280,Birdlist!C:E,3,FALSE)</f>
        <v>Square-tailed Drongo-Cuckoo</v>
      </c>
      <c r="E280" s="49"/>
      <c r="F280" s="32" t="s">
        <v>804</v>
      </c>
      <c r="G280" s="32"/>
      <c r="H280" s="60" t="str">
        <f>VLOOKUP(A280,Birdlist!C:F,4,FALSE)</f>
        <v>Surniculus lugubris</v>
      </c>
      <c r="I280" s="31"/>
      <c r="J280" s="61" t="str">
        <f>VLOOKUP(A280,Birdlist!C:G,5,FALSE)</f>
        <v>R</v>
      </c>
      <c r="K280" s="34"/>
      <c r="L280" s="49"/>
      <c r="M280" s="49"/>
      <c r="N280" s="32" t="s">
        <v>2313</v>
      </c>
    </row>
    <row r="281" spans="1:14" ht="12" customHeight="1" x14ac:dyDescent="0.2">
      <c r="A281" s="42">
        <v>280</v>
      </c>
      <c r="B281" s="25" t="s">
        <v>756</v>
      </c>
      <c r="C281" s="32" t="s">
        <v>755</v>
      </c>
      <c r="D281" s="59" t="str">
        <f>VLOOKUP(A281,Birdlist!C:E,3,FALSE)</f>
        <v>Large Hawk-Cuckoo</v>
      </c>
      <c r="E281" s="49"/>
      <c r="F281" s="32" t="s">
        <v>6</v>
      </c>
      <c r="G281" s="32"/>
      <c r="H281" s="60" t="str">
        <f>VLOOKUP(A281,Birdlist!C:F,4,FALSE)</f>
        <v>Hierococcyx sparverioides</v>
      </c>
      <c r="I281" s="31"/>
      <c r="J281" s="61" t="str">
        <f>VLOOKUP(A281,Birdlist!C:G,5,FALSE)</f>
        <v>M</v>
      </c>
      <c r="K281" s="34"/>
      <c r="L281" s="49"/>
      <c r="M281" s="49"/>
      <c r="N281" s="32" t="s">
        <v>121</v>
      </c>
    </row>
    <row r="282" spans="1:14" ht="12" customHeight="1" x14ac:dyDescent="0.2">
      <c r="A282" s="42">
        <v>281</v>
      </c>
      <c r="B282" s="25" t="s">
        <v>756</v>
      </c>
      <c r="C282" s="32" t="s">
        <v>755</v>
      </c>
      <c r="D282" s="59" t="str">
        <f>VLOOKUP(A282,Birdlist!C:E,3,FALSE)</f>
        <v>Philippine Hawk-Cuckoo</v>
      </c>
      <c r="E282" s="49"/>
      <c r="F282" s="32" t="s">
        <v>813</v>
      </c>
      <c r="G282" s="32"/>
      <c r="H282" s="60" t="str">
        <f>VLOOKUP(A282,Birdlist!C:F,4,FALSE)</f>
        <v>Hierococcyx pectoralis</v>
      </c>
      <c r="I282" s="31"/>
      <c r="J282" s="61" t="str">
        <f>VLOOKUP(A282,Birdlist!C:G,5,FALSE)</f>
        <v>E</v>
      </c>
      <c r="K282" s="25" t="s">
        <v>49</v>
      </c>
      <c r="L282" s="49"/>
      <c r="M282" s="49"/>
      <c r="N282" s="27" t="s">
        <v>815</v>
      </c>
    </row>
    <row r="283" spans="1:14" ht="12" customHeight="1" x14ac:dyDescent="0.2">
      <c r="A283" s="42">
        <v>282</v>
      </c>
      <c r="B283" s="25" t="s">
        <v>756</v>
      </c>
      <c r="C283" s="32" t="s">
        <v>755</v>
      </c>
      <c r="D283" s="59" t="str">
        <f>VLOOKUP(A283,Birdlist!C:E,3,FALSE)</f>
        <v>Indian Cuckoo</v>
      </c>
      <c r="E283" s="44" t="s">
        <v>2520</v>
      </c>
      <c r="F283" s="32" t="s">
        <v>6</v>
      </c>
      <c r="G283" s="32"/>
      <c r="H283" s="60" t="str">
        <f>VLOOKUP(A283,Birdlist!C:F,4,FALSE)</f>
        <v>Cuculus micropterus</v>
      </c>
      <c r="I283" s="31"/>
      <c r="J283" s="61" t="str">
        <f>VLOOKUP(A283,Birdlist!C:G,5,FALSE)</f>
        <v>M</v>
      </c>
      <c r="K283" s="34"/>
      <c r="L283" s="49"/>
      <c r="M283" s="49"/>
      <c r="N283" s="32"/>
    </row>
    <row r="284" spans="1:14" ht="12" customHeight="1" x14ac:dyDescent="0.2">
      <c r="A284" s="42">
        <v>283</v>
      </c>
      <c r="B284" s="25" t="s">
        <v>756</v>
      </c>
      <c r="C284" s="32" t="s">
        <v>755</v>
      </c>
      <c r="D284" s="59" t="str">
        <f>VLOOKUP(A284,Birdlist!C:E,3,FALSE)</f>
        <v>Himalayan Cuckoo</v>
      </c>
      <c r="E284" s="44" t="s">
        <v>2520</v>
      </c>
      <c r="F284" s="32" t="s">
        <v>819</v>
      </c>
      <c r="G284" s="32"/>
      <c r="H284" s="60" t="str">
        <f>VLOOKUP(A284,Birdlist!C:F,4,FALSE)</f>
        <v>Cuculus saturatus</v>
      </c>
      <c r="I284" s="31"/>
      <c r="J284" s="61" t="str">
        <f>VLOOKUP(A284,Birdlist!C:G,5,FALSE)</f>
        <v>M</v>
      </c>
      <c r="K284" s="34"/>
      <c r="L284" s="49"/>
      <c r="M284" s="49"/>
      <c r="N284" s="25" t="s">
        <v>821</v>
      </c>
    </row>
    <row r="285" spans="1:14" ht="12" customHeight="1" x14ac:dyDescent="0.2">
      <c r="A285" s="42">
        <v>284</v>
      </c>
      <c r="B285" s="25" t="s">
        <v>756</v>
      </c>
      <c r="C285" s="32" t="s">
        <v>755</v>
      </c>
      <c r="D285" s="59" t="str">
        <f>VLOOKUP(A285,Birdlist!C:E,3,FALSE)</f>
        <v>Oriental Cuckoo</v>
      </c>
      <c r="E285" s="44" t="s">
        <v>2520</v>
      </c>
      <c r="F285" s="32" t="s">
        <v>6</v>
      </c>
      <c r="G285" s="32"/>
      <c r="H285" s="60" t="str">
        <f>VLOOKUP(A285,Birdlist!C:F,4,FALSE)</f>
        <v>Cuculus optatus</v>
      </c>
      <c r="I285" s="31"/>
      <c r="J285" s="61" t="str">
        <f>VLOOKUP(A285,Birdlist!C:G,5,FALSE)</f>
        <v>M</v>
      </c>
      <c r="K285" s="34"/>
      <c r="L285" s="49"/>
      <c r="M285" s="49"/>
      <c r="N285" s="32" t="s">
        <v>2314</v>
      </c>
    </row>
    <row r="286" spans="1:14" ht="12" customHeight="1" x14ac:dyDescent="0.2">
      <c r="A286" s="42">
        <v>285</v>
      </c>
      <c r="B286" s="25" t="s">
        <v>825</v>
      </c>
      <c r="C286" s="32" t="s">
        <v>824</v>
      </c>
      <c r="D286" s="59" t="str">
        <f>VLOOKUP(A286,Birdlist!C:E,3,FALSE)</f>
        <v>Eastern Grass Owl</v>
      </c>
      <c r="E286" s="49"/>
      <c r="F286" s="32" t="s">
        <v>827</v>
      </c>
      <c r="G286" s="32" t="s">
        <v>2273</v>
      </c>
      <c r="H286" s="60" t="str">
        <f>VLOOKUP(A286,Birdlist!C:F,4,FALSE)</f>
        <v>Tyto longimembris</v>
      </c>
      <c r="I286" s="31"/>
      <c r="J286" s="61" t="str">
        <f>VLOOKUP(A286,Birdlist!C:G,5,FALSE)</f>
        <v>R</v>
      </c>
      <c r="K286" s="34"/>
      <c r="L286" s="49"/>
      <c r="M286" s="49"/>
      <c r="N286" s="32" t="s">
        <v>2315</v>
      </c>
    </row>
    <row r="287" spans="1:14" ht="12" customHeight="1" x14ac:dyDescent="0.2">
      <c r="A287" s="42">
        <v>286</v>
      </c>
      <c r="B287" s="25" t="s">
        <v>831</v>
      </c>
      <c r="C287" s="25" t="s">
        <v>830</v>
      </c>
      <c r="D287" s="59" t="str">
        <f>VLOOKUP(A287,Birdlist!C:E,3,FALSE)</f>
        <v>Giant Scops Owl</v>
      </c>
      <c r="E287" s="49"/>
      <c r="F287" s="32" t="s">
        <v>833</v>
      </c>
      <c r="G287" s="32" t="s">
        <v>833</v>
      </c>
      <c r="H287" s="60" t="str">
        <f>VLOOKUP(A287,Birdlist!C:F,4,FALSE)</f>
        <v>Otus gurneyi</v>
      </c>
      <c r="I287" s="31"/>
      <c r="J287" s="61" t="str">
        <f>VLOOKUP(A287,Birdlist!C:G,5,FALSE)</f>
        <v>E</v>
      </c>
      <c r="K287" s="25" t="s">
        <v>672</v>
      </c>
      <c r="L287" s="49" t="s">
        <v>50</v>
      </c>
      <c r="M287" s="49" t="s">
        <v>153</v>
      </c>
      <c r="N287" s="32" t="s">
        <v>2316</v>
      </c>
    </row>
    <row r="288" spans="1:14" ht="12" customHeight="1" x14ac:dyDescent="0.2">
      <c r="A288" s="42">
        <v>287</v>
      </c>
      <c r="B288" s="25" t="s">
        <v>831</v>
      </c>
      <c r="C288" s="25" t="s">
        <v>830</v>
      </c>
      <c r="D288" s="59" t="str">
        <f>VLOOKUP(A288,Birdlist!C:E,3,FALSE)</f>
        <v>Palawan Scops Owl</v>
      </c>
      <c r="E288" s="49"/>
      <c r="F288" s="32" t="s">
        <v>837</v>
      </c>
      <c r="G288" s="32" t="s">
        <v>837</v>
      </c>
      <c r="H288" s="60" t="str">
        <f>VLOOKUP(A288,Birdlist!C:F,4,FALSE)</f>
        <v>Otus fuliginosus</v>
      </c>
      <c r="I288" s="31"/>
      <c r="J288" s="61" t="str">
        <f>VLOOKUP(A288,Birdlist!C:G,5,FALSE)</f>
        <v>E</v>
      </c>
      <c r="K288" s="25" t="s">
        <v>96</v>
      </c>
      <c r="L288" s="49" t="s">
        <v>40</v>
      </c>
      <c r="M288" s="49" t="s">
        <v>153</v>
      </c>
      <c r="N288" s="32" t="s">
        <v>121</v>
      </c>
    </row>
    <row r="289" spans="1:14" ht="12" customHeight="1" x14ac:dyDescent="0.2">
      <c r="A289" s="42">
        <v>288</v>
      </c>
      <c r="B289" s="25" t="s">
        <v>831</v>
      </c>
      <c r="C289" s="25" t="s">
        <v>830</v>
      </c>
      <c r="D289" s="59" t="str">
        <f>VLOOKUP(A289,Birdlist!C:E,3,FALSE)</f>
        <v>Philippine Scops Owl</v>
      </c>
      <c r="E289" s="49"/>
      <c r="F289" s="32" t="s">
        <v>840</v>
      </c>
      <c r="G289" s="32" t="s">
        <v>840</v>
      </c>
      <c r="H289" s="60" t="str">
        <f>VLOOKUP(A289,Birdlist!C:F,4,FALSE)</f>
        <v>Otus megalotis</v>
      </c>
      <c r="I289" s="31"/>
      <c r="J289" s="61" t="str">
        <f>VLOOKUP(A289,Birdlist!C:G,5,FALSE)</f>
        <v>E</v>
      </c>
      <c r="K289" s="25" t="s">
        <v>669</v>
      </c>
      <c r="L289" s="49"/>
      <c r="M289" s="49"/>
      <c r="N289" s="32" t="s">
        <v>2317</v>
      </c>
    </row>
    <row r="290" spans="1:14" ht="12" customHeight="1" x14ac:dyDescent="0.2">
      <c r="A290" s="42">
        <v>289</v>
      </c>
      <c r="B290" s="25" t="s">
        <v>831</v>
      </c>
      <c r="C290" s="25" t="s">
        <v>830</v>
      </c>
      <c r="D290" s="59" t="str">
        <f>VLOOKUP(A290,Birdlist!C:E,3,FALSE)</f>
        <v>Everett's Scops Owl</v>
      </c>
      <c r="E290" s="49"/>
      <c r="F290" s="32" t="s">
        <v>840</v>
      </c>
      <c r="G290" s="32" t="s">
        <v>2228</v>
      </c>
      <c r="H290" s="60" t="str">
        <f>VLOOKUP(A290,Birdlist!C:F,4,FALSE)</f>
        <v>Otus everetti</v>
      </c>
      <c r="I290" s="31"/>
      <c r="J290" s="61" t="str">
        <f>VLOOKUP(A290,Birdlist!C:G,5,FALSE)</f>
        <v>E</v>
      </c>
      <c r="K290" s="25" t="s">
        <v>672</v>
      </c>
      <c r="L290" s="49"/>
      <c r="M290" s="49"/>
      <c r="N290" s="32" t="s">
        <v>2318</v>
      </c>
    </row>
    <row r="291" spans="1:14" ht="12" customHeight="1" x14ac:dyDescent="0.2">
      <c r="A291" s="42">
        <v>290</v>
      </c>
      <c r="B291" s="25" t="s">
        <v>831</v>
      </c>
      <c r="C291" s="25" t="s">
        <v>830</v>
      </c>
      <c r="D291" s="59" t="str">
        <f>VLOOKUP(A291,Birdlist!C:E,3,FALSE)</f>
        <v>Negros Scops Owl</v>
      </c>
      <c r="E291" s="49"/>
      <c r="F291" s="32" t="s">
        <v>840</v>
      </c>
      <c r="G291" s="32" t="s">
        <v>2229</v>
      </c>
      <c r="H291" s="60" t="str">
        <f>VLOOKUP(A291,Birdlist!C:F,4,FALSE)</f>
        <v>Otus nigrorum</v>
      </c>
      <c r="I291" s="31"/>
      <c r="J291" s="61" t="str">
        <f>VLOOKUP(A291,Birdlist!C:G,5,FALSE)</f>
        <v>E</v>
      </c>
      <c r="K291" s="25" t="s">
        <v>679</v>
      </c>
      <c r="L291" s="49" t="s">
        <v>50</v>
      </c>
      <c r="M291" s="49" t="s">
        <v>50</v>
      </c>
      <c r="N291" s="32" t="s">
        <v>2319</v>
      </c>
    </row>
    <row r="292" spans="1:14" ht="12" customHeight="1" x14ac:dyDescent="0.2">
      <c r="A292" s="42">
        <v>291</v>
      </c>
      <c r="B292" s="25" t="s">
        <v>831</v>
      </c>
      <c r="C292" s="25" t="s">
        <v>830</v>
      </c>
      <c r="D292" s="59" t="str">
        <f>VLOOKUP(A292,Birdlist!C:E,3,FALSE)</f>
        <v>Mindanao Scops Owl</v>
      </c>
      <c r="E292" s="49"/>
      <c r="F292" s="32" t="s">
        <v>850</v>
      </c>
      <c r="G292" s="32" t="s">
        <v>850</v>
      </c>
      <c r="H292" s="60" t="str">
        <f>VLOOKUP(A292,Birdlist!C:F,4,FALSE)</f>
        <v>Otus mirus</v>
      </c>
      <c r="I292" s="31"/>
      <c r="J292" s="61" t="str">
        <f>VLOOKUP(A292,Birdlist!C:G,5,FALSE)</f>
        <v>E</v>
      </c>
      <c r="K292" s="25" t="s">
        <v>852</v>
      </c>
      <c r="L292" s="49" t="s">
        <v>40</v>
      </c>
      <c r="M292" s="49"/>
      <c r="N292" s="32" t="s">
        <v>121</v>
      </c>
    </row>
    <row r="293" spans="1:14" ht="12" customHeight="1" x14ac:dyDescent="0.2">
      <c r="A293" s="42">
        <v>292</v>
      </c>
      <c r="B293" s="25" t="s">
        <v>831</v>
      </c>
      <c r="C293" s="25" t="s">
        <v>830</v>
      </c>
      <c r="D293" s="59" t="str">
        <f>VLOOKUP(A293,Birdlist!C:E,3,FALSE)</f>
        <v>Luzon Scops Owl</v>
      </c>
      <c r="E293" s="49"/>
      <c r="F293" s="32" t="s">
        <v>854</v>
      </c>
      <c r="G293" s="32" t="s">
        <v>854</v>
      </c>
      <c r="H293" s="60" t="str">
        <f>VLOOKUP(A293,Birdlist!C:F,4,FALSE)</f>
        <v>Otus longicornis</v>
      </c>
      <c r="I293" s="31"/>
      <c r="J293" s="61" t="str">
        <f>VLOOKUP(A293,Birdlist!C:G,5,FALSE)</f>
        <v>E</v>
      </c>
      <c r="K293" s="25" t="s">
        <v>303</v>
      </c>
      <c r="L293" s="49" t="s">
        <v>40</v>
      </c>
      <c r="M293" s="49" t="s">
        <v>50</v>
      </c>
      <c r="N293" s="32" t="s">
        <v>121</v>
      </c>
    </row>
    <row r="294" spans="1:14" ht="12" customHeight="1" x14ac:dyDescent="0.2">
      <c r="A294" s="42">
        <v>293</v>
      </c>
      <c r="B294" s="25" t="s">
        <v>831</v>
      </c>
      <c r="C294" s="25" t="s">
        <v>830</v>
      </c>
      <c r="D294" s="59" t="str">
        <f>VLOOKUP(A294,Birdlist!C:E,3,FALSE)</f>
        <v>Mindoro Scops Owl</v>
      </c>
      <c r="E294" s="49"/>
      <c r="F294" s="32" t="s">
        <v>857</v>
      </c>
      <c r="G294" s="32" t="s">
        <v>857</v>
      </c>
      <c r="H294" s="60" t="str">
        <f>VLOOKUP(A294,Birdlist!C:F,4,FALSE)</f>
        <v>Otus mindorensis</v>
      </c>
      <c r="I294" s="31"/>
      <c r="J294" s="61" t="str">
        <f>VLOOKUP(A294,Birdlist!C:G,5,FALSE)</f>
        <v>E</v>
      </c>
      <c r="K294" s="25" t="s">
        <v>676</v>
      </c>
      <c r="L294" s="49" t="s">
        <v>40</v>
      </c>
      <c r="M294" s="49" t="s">
        <v>50</v>
      </c>
      <c r="N294" s="32" t="s">
        <v>121</v>
      </c>
    </row>
    <row r="295" spans="1:14" ht="12" customHeight="1" x14ac:dyDescent="0.2">
      <c r="A295" s="42">
        <v>294</v>
      </c>
      <c r="B295" s="25" t="s">
        <v>831</v>
      </c>
      <c r="C295" s="25" t="s">
        <v>830</v>
      </c>
      <c r="D295" s="59" t="str">
        <f>VLOOKUP(A295,Birdlist!C:E,3,FALSE)</f>
        <v>Oriental Scops Owl</v>
      </c>
      <c r="E295" s="44" t="s">
        <v>2520</v>
      </c>
      <c r="F295" s="25" t="s">
        <v>2279</v>
      </c>
      <c r="G295" s="25" t="s">
        <v>2230</v>
      </c>
      <c r="H295" s="60" t="str">
        <f>VLOOKUP(A295,Birdlist!C:F,4,FALSE)</f>
        <v>Otus sunia</v>
      </c>
      <c r="I295" s="27"/>
      <c r="J295" s="61" t="str">
        <f>VLOOKUP(A295,Birdlist!C:G,5,FALSE)</f>
        <v>A</v>
      </c>
      <c r="K295" s="25"/>
      <c r="L295" s="44"/>
      <c r="M295" s="44"/>
      <c r="N295" s="25" t="s">
        <v>861</v>
      </c>
    </row>
    <row r="296" spans="1:14" ht="12" customHeight="1" x14ac:dyDescent="0.2">
      <c r="A296" s="42">
        <v>295</v>
      </c>
      <c r="B296" s="25" t="s">
        <v>831</v>
      </c>
      <c r="C296" s="25" t="s">
        <v>830</v>
      </c>
      <c r="D296" s="59" t="str">
        <f>VLOOKUP(A296,Birdlist!C:E,3,FALSE)</f>
        <v>Mantanani Scops Owl</v>
      </c>
      <c r="E296" s="49"/>
      <c r="F296" s="32" t="s">
        <v>863</v>
      </c>
      <c r="G296" s="32" t="s">
        <v>863</v>
      </c>
      <c r="H296" s="60" t="str">
        <f>VLOOKUP(A296,Birdlist!C:F,4,FALSE)</f>
        <v>Otus mantananensis</v>
      </c>
      <c r="I296" s="31"/>
      <c r="J296" s="61" t="str">
        <f>VLOOKUP(A296,Birdlist!C:G,5,FALSE)</f>
        <v>NE</v>
      </c>
      <c r="K296" s="47"/>
      <c r="L296" s="49" t="s">
        <v>40</v>
      </c>
      <c r="M296" s="49" t="s">
        <v>50</v>
      </c>
      <c r="N296" s="32" t="s">
        <v>865</v>
      </c>
    </row>
    <row r="297" spans="1:14" ht="12" customHeight="1" x14ac:dyDescent="0.2">
      <c r="A297" s="42">
        <v>296</v>
      </c>
      <c r="B297" s="25" t="s">
        <v>831</v>
      </c>
      <c r="C297" s="25" t="s">
        <v>830</v>
      </c>
      <c r="D297" s="59" t="str">
        <f>VLOOKUP(A297,Birdlist!C:E,3,FALSE)</f>
        <v>Ryukyu Scops Owl</v>
      </c>
      <c r="E297" s="49"/>
      <c r="F297" s="32" t="s">
        <v>867</v>
      </c>
      <c r="G297" s="32" t="s">
        <v>867</v>
      </c>
      <c r="H297" s="60" t="str">
        <f>VLOOKUP(A297,Birdlist!C:F,4,FALSE)</f>
        <v>Otus elegans</v>
      </c>
      <c r="I297" s="31"/>
      <c r="J297" s="61" t="str">
        <f>VLOOKUP(A297,Birdlist!C:G,5,FALSE)</f>
        <v>R</v>
      </c>
      <c r="K297" s="34"/>
      <c r="L297" s="49" t="s">
        <v>40</v>
      </c>
      <c r="M297" s="49" t="s">
        <v>2482</v>
      </c>
      <c r="N297" s="32" t="s">
        <v>121</v>
      </c>
    </row>
    <row r="298" spans="1:14" ht="12" customHeight="1" x14ac:dyDescent="0.2">
      <c r="A298" s="42">
        <v>297</v>
      </c>
      <c r="B298" s="25" t="s">
        <v>831</v>
      </c>
      <c r="C298" s="25" t="s">
        <v>830</v>
      </c>
      <c r="D298" s="59" t="str">
        <f>VLOOKUP(A298,Birdlist!C:E,3,FALSE)</f>
        <v>Philippine Eagle-Owl</v>
      </c>
      <c r="E298" s="49"/>
      <c r="F298" s="32" t="s">
        <v>6</v>
      </c>
      <c r="G298" s="32"/>
      <c r="H298" s="60" t="str">
        <f>VLOOKUP(A298,Birdlist!C:F,4,FALSE)</f>
        <v>Bubo philippensis</v>
      </c>
      <c r="I298" s="31"/>
      <c r="J298" s="61" t="str">
        <f>VLOOKUP(A298,Birdlist!C:G,5,FALSE)</f>
        <v>E</v>
      </c>
      <c r="K298" s="25" t="s">
        <v>49</v>
      </c>
      <c r="L298" s="49" t="s">
        <v>50</v>
      </c>
      <c r="M298" s="49" t="s">
        <v>153</v>
      </c>
      <c r="N298" s="32" t="s">
        <v>121</v>
      </c>
    </row>
    <row r="299" spans="1:14" ht="12" customHeight="1" x14ac:dyDescent="0.2">
      <c r="A299" s="42">
        <v>298</v>
      </c>
      <c r="B299" s="25" t="s">
        <v>831</v>
      </c>
      <c r="C299" s="25" t="s">
        <v>830</v>
      </c>
      <c r="D299" s="59" t="str">
        <f>VLOOKUP(A299,Birdlist!C:E,3,FALSE)</f>
        <v>Spotted Wood Owl</v>
      </c>
      <c r="E299" s="49"/>
      <c r="F299" s="32" t="s">
        <v>872</v>
      </c>
      <c r="G299" s="32" t="s">
        <v>872</v>
      </c>
      <c r="H299" s="60" t="str">
        <f>VLOOKUP(A299,Birdlist!C:F,4,FALSE)</f>
        <v>Strix seloputo</v>
      </c>
      <c r="I299" s="31"/>
      <c r="J299" s="61" t="str">
        <f>VLOOKUP(A299,Birdlist!C:G,5,FALSE)</f>
        <v>R</v>
      </c>
      <c r="K299" s="34"/>
      <c r="L299" s="49"/>
      <c r="M299" s="49"/>
      <c r="N299" s="32" t="s">
        <v>121</v>
      </c>
    </row>
    <row r="300" spans="1:14" ht="12" customHeight="1" x14ac:dyDescent="0.2">
      <c r="A300" s="42">
        <v>299</v>
      </c>
      <c r="B300" s="25" t="s">
        <v>831</v>
      </c>
      <c r="C300" s="25" t="s">
        <v>830</v>
      </c>
      <c r="D300" s="59" t="str">
        <f>VLOOKUP(A300,Birdlist!C:E,3,FALSE)</f>
        <v>Brown Hawk-Owl</v>
      </c>
      <c r="E300" s="49"/>
      <c r="F300" s="32" t="s">
        <v>6</v>
      </c>
      <c r="G300" s="32" t="s">
        <v>2220</v>
      </c>
      <c r="H300" s="60" t="str">
        <f>VLOOKUP(A300,Birdlist!C:F,4,FALSE)</f>
        <v>Ninox scutulata</v>
      </c>
      <c r="I300" s="31"/>
      <c r="J300" s="61" t="str">
        <f>VLOOKUP(A300,Birdlist!C:G,5,FALSE)</f>
        <v>R</v>
      </c>
      <c r="K300" s="34"/>
      <c r="L300" s="49"/>
      <c r="M300" s="49"/>
      <c r="N300" s="47" t="s">
        <v>2320</v>
      </c>
    </row>
    <row r="301" spans="1:14" ht="12" customHeight="1" x14ac:dyDescent="0.2">
      <c r="A301" s="42">
        <v>300</v>
      </c>
      <c r="B301" s="25" t="s">
        <v>831</v>
      </c>
      <c r="C301" s="25" t="s">
        <v>830</v>
      </c>
      <c r="D301" s="59" t="str">
        <f>VLOOKUP(A301,Birdlist!C:E,3,FALSE)</f>
        <v>Northern Boobook</v>
      </c>
      <c r="E301" s="49"/>
      <c r="F301" s="32" t="s">
        <v>874</v>
      </c>
      <c r="G301" s="32"/>
      <c r="H301" s="60" t="str">
        <f>VLOOKUP(A301,Birdlist!C:F,4,FALSE)</f>
        <v>Ninox japonica</v>
      </c>
      <c r="I301" s="31"/>
      <c r="J301" s="61" t="str">
        <f>VLOOKUP(A301,Birdlist!C:G,5,FALSE)</f>
        <v>R,M</v>
      </c>
      <c r="K301" s="34"/>
      <c r="L301" s="49"/>
      <c r="M301" s="49"/>
      <c r="N301" s="32" t="s">
        <v>2321</v>
      </c>
    </row>
    <row r="302" spans="1:14" ht="12" customHeight="1" x14ac:dyDescent="0.2">
      <c r="A302" s="42">
        <v>301</v>
      </c>
      <c r="B302" s="25" t="s">
        <v>831</v>
      </c>
      <c r="C302" s="25" t="s">
        <v>830</v>
      </c>
      <c r="D302" s="59" t="str">
        <f>VLOOKUP(A302,Birdlist!C:E,3,FALSE)</f>
        <v>Chocolate Boobook</v>
      </c>
      <c r="E302" s="49"/>
      <c r="F302" s="32" t="s">
        <v>874</v>
      </c>
      <c r="G302" s="32"/>
      <c r="H302" s="60" t="str">
        <f>VLOOKUP(A302,Birdlist!C:F,4,FALSE)</f>
        <v>Ninox randi</v>
      </c>
      <c r="I302" s="31"/>
      <c r="J302" s="61" t="str">
        <f>VLOOKUP(A302,Birdlist!C:G,5,FALSE)</f>
        <v>NE</v>
      </c>
      <c r="K302" s="47"/>
      <c r="L302" s="49" t="s">
        <v>40</v>
      </c>
      <c r="M302" s="49" t="s">
        <v>50</v>
      </c>
      <c r="N302" s="32" t="s">
        <v>2322</v>
      </c>
    </row>
    <row r="303" spans="1:14" ht="12" customHeight="1" x14ac:dyDescent="0.2">
      <c r="A303" s="42">
        <v>302</v>
      </c>
      <c r="B303" s="25" t="s">
        <v>831</v>
      </c>
      <c r="C303" s="25" t="s">
        <v>830</v>
      </c>
      <c r="D303" s="59" t="str">
        <f>VLOOKUP(A303,Birdlist!C:E,3,FALSE)</f>
        <v>Luzon Hawk-Owl</v>
      </c>
      <c r="E303" s="49"/>
      <c r="F303" s="32" t="s">
        <v>884</v>
      </c>
      <c r="G303" s="32" t="s">
        <v>2217</v>
      </c>
      <c r="H303" s="60" t="str">
        <f>VLOOKUP(A303,Birdlist!C:F,4,FALSE)</f>
        <v>Ninox philippensis</v>
      </c>
      <c r="I303" s="31"/>
      <c r="J303" s="61" t="str">
        <f>VLOOKUP(A303,Birdlist!C:G,5,FALSE)</f>
        <v>E</v>
      </c>
      <c r="K303" s="25" t="s">
        <v>49</v>
      </c>
      <c r="L303" s="49"/>
      <c r="M303" s="49"/>
      <c r="N303" s="32" t="s">
        <v>2323</v>
      </c>
    </row>
    <row r="304" spans="1:14" ht="12" customHeight="1" x14ac:dyDescent="0.2">
      <c r="A304" s="42">
        <v>303</v>
      </c>
      <c r="B304" s="25" t="s">
        <v>831</v>
      </c>
      <c r="C304" s="25" t="s">
        <v>830</v>
      </c>
      <c r="D304" s="59" t="str">
        <f>VLOOKUP(A304,Birdlist!C:E,3,FALSE)</f>
        <v>Mindanao Hawk-Owl</v>
      </c>
      <c r="E304" s="49"/>
      <c r="F304" s="32" t="s">
        <v>884</v>
      </c>
      <c r="G304" s="32" t="s">
        <v>2221</v>
      </c>
      <c r="H304" s="60" t="str">
        <f>VLOOKUP(A304,Birdlist!C:F,4,FALSE)</f>
        <v>Ninox spilocephala</v>
      </c>
      <c r="I304" s="31"/>
      <c r="J304" s="61" t="str">
        <f>VLOOKUP(A304,Birdlist!C:G,5,FALSE)</f>
        <v>E</v>
      </c>
      <c r="K304" s="25" t="s">
        <v>672</v>
      </c>
      <c r="L304" s="49" t="s">
        <v>40</v>
      </c>
      <c r="M304" s="49" t="s">
        <v>50</v>
      </c>
      <c r="N304" s="32" t="s">
        <v>2324</v>
      </c>
    </row>
    <row r="305" spans="1:14" ht="12" customHeight="1" x14ac:dyDescent="0.2">
      <c r="A305" s="42">
        <v>304</v>
      </c>
      <c r="B305" s="25" t="s">
        <v>831</v>
      </c>
      <c r="C305" s="25" t="s">
        <v>830</v>
      </c>
      <c r="D305" s="59" t="str">
        <f>VLOOKUP(A305,Birdlist!C:E,3,FALSE)</f>
        <v>Mindoro Hawk-Owl</v>
      </c>
      <c r="E305" s="49"/>
      <c r="F305" s="32" t="s">
        <v>884</v>
      </c>
      <c r="G305" s="32" t="s">
        <v>2216</v>
      </c>
      <c r="H305" s="60" t="str">
        <f>VLOOKUP(A305,Birdlist!C:F,4,FALSE)</f>
        <v>Ninox mindorensis</v>
      </c>
      <c r="I305" s="31"/>
      <c r="J305" s="61" t="str">
        <f>VLOOKUP(A305,Birdlist!C:G,5,FALSE)</f>
        <v>E</v>
      </c>
      <c r="K305" s="25" t="s">
        <v>676</v>
      </c>
      <c r="L305" s="49" t="s">
        <v>50</v>
      </c>
      <c r="M305" s="49" t="s">
        <v>50</v>
      </c>
      <c r="N305" s="32" t="s">
        <v>2325</v>
      </c>
    </row>
    <row r="306" spans="1:14" ht="12" customHeight="1" x14ac:dyDescent="0.2">
      <c r="A306" s="42">
        <v>305</v>
      </c>
      <c r="B306" s="25" t="s">
        <v>831</v>
      </c>
      <c r="C306" s="25" t="s">
        <v>830</v>
      </c>
      <c r="D306" s="59" t="str">
        <f>VLOOKUP(A306,Birdlist!C:E,3,FALSE)</f>
        <v>Romblon Hawk-Owl</v>
      </c>
      <c r="E306" s="49"/>
      <c r="F306" s="32" t="s">
        <v>884</v>
      </c>
      <c r="G306" s="32" t="s">
        <v>2516</v>
      </c>
      <c r="H306" s="60" t="str">
        <f>VLOOKUP(A306,Birdlist!C:F,4,FALSE)</f>
        <v>Ninox spilonota</v>
      </c>
      <c r="I306" s="31" t="s">
        <v>2517</v>
      </c>
      <c r="J306" s="61" t="str">
        <f>VLOOKUP(A306,Birdlist!C:G,5,FALSE)</f>
        <v>E</v>
      </c>
      <c r="K306" s="25" t="s">
        <v>895</v>
      </c>
      <c r="L306" s="49" t="s">
        <v>153</v>
      </c>
      <c r="M306" s="49" t="s">
        <v>153</v>
      </c>
      <c r="N306" s="32" t="s">
        <v>2326</v>
      </c>
    </row>
    <row r="307" spans="1:14" ht="12" customHeight="1" x14ac:dyDescent="0.2">
      <c r="A307" s="42">
        <v>306</v>
      </c>
      <c r="B307" s="25" t="s">
        <v>831</v>
      </c>
      <c r="C307" s="25" t="s">
        <v>830</v>
      </c>
      <c r="D307" s="59" t="str">
        <f>VLOOKUP(A307,Birdlist!C:E,3,FALSE)</f>
        <v>Cebu Hawk-Owl</v>
      </c>
      <c r="E307" s="49"/>
      <c r="F307" s="25" t="s">
        <v>2279</v>
      </c>
      <c r="G307" s="32" t="s">
        <v>2219</v>
      </c>
      <c r="H307" s="60" t="str">
        <f>VLOOKUP(A307,Birdlist!C:F,4,FALSE)</f>
        <v>Ninox rumseyi</v>
      </c>
      <c r="I307" s="31"/>
      <c r="J307" s="61" t="str">
        <f>VLOOKUP(A307,Birdlist!C:G,5,FALSE)</f>
        <v>E</v>
      </c>
      <c r="K307" s="25" t="s">
        <v>899</v>
      </c>
      <c r="L307" s="49" t="s">
        <v>153</v>
      </c>
      <c r="M307" s="49" t="s">
        <v>153</v>
      </c>
      <c r="N307" s="25" t="s">
        <v>900</v>
      </c>
    </row>
    <row r="308" spans="1:14" ht="12" customHeight="1" x14ac:dyDescent="0.2">
      <c r="A308" s="42">
        <v>307</v>
      </c>
      <c r="B308" s="25" t="s">
        <v>831</v>
      </c>
      <c r="C308" s="25" t="s">
        <v>830</v>
      </c>
      <c r="D308" s="59" t="str">
        <f>VLOOKUP(A308,Birdlist!C:E,3,FALSE)</f>
        <v>Camiguin Hawk-Owl</v>
      </c>
      <c r="E308" s="49"/>
      <c r="F308" s="25" t="s">
        <v>2279</v>
      </c>
      <c r="G308" s="32" t="s">
        <v>2215</v>
      </c>
      <c r="H308" s="60" t="str">
        <f>VLOOKUP(A308,Birdlist!C:F,4,FALSE)</f>
        <v>Ninox leventisi</v>
      </c>
      <c r="I308" s="31"/>
      <c r="J308" s="61" t="str">
        <f>VLOOKUP(A308,Birdlist!C:G,5,FALSE)</f>
        <v>E</v>
      </c>
      <c r="K308" s="25" t="s">
        <v>903</v>
      </c>
      <c r="L308" s="49" t="s">
        <v>153</v>
      </c>
      <c r="M308" s="49" t="s">
        <v>153</v>
      </c>
      <c r="N308" s="25" t="s">
        <v>900</v>
      </c>
    </row>
    <row r="309" spans="1:14" ht="12" customHeight="1" x14ac:dyDescent="0.2">
      <c r="A309" s="42">
        <v>308</v>
      </c>
      <c r="B309" s="25" t="s">
        <v>831</v>
      </c>
      <c r="C309" s="25" t="s">
        <v>830</v>
      </c>
      <c r="D309" s="59" t="str">
        <f>VLOOKUP(A309,Birdlist!C:E,3,FALSE)</f>
        <v>Sulu Hawk-Owl</v>
      </c>
      <c r="E309" s="49"/>
      <c r="F309" s="32" t="s">
        <v>884</v>
      </c>
      <c r="G309" s="32" t="s">
        <v>2218</v>
      </c>
      <c r="H309" s="60" t="str">
        <f>VLOOKUP(A309,Birdlist!C:F,4,FALSE)</f>
        <v>Ninox reyi</v>
      </c>
      <c r="I309" s="31"/>
      <c r="J309" s="61" t="str">
        <f>VLOOKUP(A309,Birdlist!C:G,5,FALSE)</f>
        <v>E</v>
      </c>
      <c r="K309" s="25" t="s">
        <v>906</v>
      </c>
      <c r="L309" s="49" t="s">
        <v>50</v>
      </c>
      <c r="M309" s="49" t="s">
        <v>50</v>
      </c>
      <c r="N309" s="32" t="s">
        <v>2327</v>
      </c>
    </row>
    <row r="310" spans="1:14" ht="12" customHeight="1" x14ac:dyDescent="0.2">
      <c r="A310" s="42">
        <v>309</v>
      </c>
      <c r="B310" s="25" t="s">
        <v>831</v>
      </c>
      <c r="C310" s="25" t="s">
        <v>830</v>
      </c>
      <c r="D310" s="59" t="str">
        <f>VLOOKUP(A310,Birdlist!C:E,3,FALSE)</f>
        <v>Short-eared Owl</v>
      </c>
      <c r="E310" s="44" t="s">
        <v>2520</v>
      </c>
      <c r="F310" s="32" t="s">
        <v>6</v>
      </c>
      <c r="G310" s="32"/>
      <c r="H310" s="60" t="str">
        <f>VLOOKUP(A310,Birdlist!C:F,4,FALSE)</f>
        <v>Asio flammeus</v>
      </c>
      <c r="I310" s="31"/>
      <c r="J310" s="61" t="str">
        <f>VLOOKUP(A310,Birdlist!C:G,5,FALSE)</f>
        <v>A</v>
      </c>
      <c r="K310" s="34"/>
      <c r="L310" s="49"/>
      <c r="M310" s="49"/>
      <c r="N310" s="32" t="s">
        <v>121</v>
      </c>
    </row>
    <row r="311" spans="1:14" ht="12" customHeight="1" x14ac:dyDescent="0.2">
      <c r="A311" s="42">
        <v>310</v>
      </c>
      <c r="B311" s="25" t="s">
        <v>911</v>
      </c>
      <c r="C311" s="25" t="s">
        <v>910</v>
      </c>
      <c r="D311" s="59" t="str">
        <f>VLOOKUP(A311,Birdlist!C:E,3,FALSE)</f>
        <v>Philippine Frogmouth</v>
      </c>
      <c r="E311" s="49"/>
      <c r="F311" s="32" t="s">
        <v>6</v>
      </c>
      <c r="G311" s="32"/>
      <c r="H311" s="60" t="str">
        <f>VLOOKUP(A311,Birdlist!C:F,4,FALSE)</f>
        <v>Batrachostomus septimus</v>
      </c>
      <c r="I311" s="31"/>
      <c r="J311" s="61" t="str">
        <f>VLOOKUP(A311,Birdlist!C:G,5,FALSE)</f>
        <v>E</v>
      </c>
      <c r="K311" s="25" t="s">
        <v>49</v>
      </c>
      <c r="L311" s="49"/>
      <c r="M311" s="49"/>
      <c r="N311" s="32" t="s">
        <v>121</v>
      </c>
    </row>
    <row r="312" spans="1:14" ht="12" customHeight="1" x14ac:dyDescent="0.2">
      <c r="A312" s="42">
        <v>311</v>
      </c>
      <c r="B312" s="25" t="s">
        <v>911</v>
      </c>
      <c r="C312" s="25" t="s">
        <v>910</v>
      </c>
      <c r="D312" s="59" t="str">
        <f>VLOOKUP(A312,Birdlist!C:E,3,FALSE)</f>
        <v>Palawan Frogmouth</v>
      </c>
      <c r="E312" s="49"/>
      <c r="F312" s="32" t="s">
        <v>915</v>
      </c>
      <c r="G312" s="32"/>
      <c r="H312" s="60" t="str">
        <f>VLOOKUP(A312,Birdlist!C:F,4,FALSE)</f>
        <v>Batrachostomus chaseni</v>
      </c>
      <c r="I312" s="31"/>
      <c r="J312" s="61" t="str">
        <f>VLOOKUP(A312,Birdlist!C:G,5,FALSE)</f>
        <v>E</v>
      </c>
      <c r="K312" s="25" t="s">
        <v>917</v>
      </c>
      <c r="L312" s="49" t="s">
        <v>379</v>
      </c>
      <c r="M312" s="49" t="s">
        <v>50</v>
      </c>
      <c r="N312" s="32" t="s">
        <v>2328</v>
      </c>
    </row>
    <row r="313" spans="1:14" ht="12" customHeight="1" x14ac:dyDescent="0.2">
      <c r="A313" s="42">
        <v>312</v>
      </c>
      <c r="B313" s="25" t="s">
        <v>920</v>
      </c>
      <c r="C313" s="25" t="s">
        <v>919</v>
      </c>
      <c r="D313" s="59" t="str">
        <f>VLOOKUP(A313,Birdlist!C:E,3,FALSE)</f>
        <v>Great Eared Nightjar</v>
      </c>
      <c r="E313" s="49"/>
      <c r="F313" s="32" t="s">
        <v>6</v>
      </c>
      <c r="G313" s="32" t="s">
        <v>2199</v>
      </c>
      <c r="H313" s="60" t="str">
        <f>VLOOKUP(A313,Birdlist!C:F,4,FALSE)</f>
        <v>Lyncornis macrotis</v>
      </c>
      <c r="I313" s="31"/>
      <c r="J313" s="61" t="str">
        <f>VLOOKUP(A313,Birdlist!C:G,5,FALSE)</f>
        <v>R</v>
      </c>
      <c r="K313" s="34"/>
      <c r="L313" s="49"/>
      <c r="M313" s="49"/>
      <c r="N313" s="27" t="s">
        <v>923</v>
      </c>
    </row>
    <row r="314" spans="1:14" ht="12" customHeight="1" x14ac:dyDescent="0.2">
      <c r="A314" s="42">
        <v>313</v>
      </c>
      <c r="B314" s="25" t="s">
        <v>920</v>
      </c>
      <c r="C314" s="25" t="s">
        <v>919</v>
      </c>
      <c r="D314" s="59" t="str">
        <f>VLOOKUP(A314,Birdlist!C:E,3,FALSE)</f>
        <v>Grey Nightjar</v>
      </c>
      <c r="E314" s="44" t="s">
        <v>2520</v>
      </c>
      <c r="F314" s="32" t="s">
        <v>6</v>
      </c>
      <c r="G314" s="32" t="s">
        <v>2163</v>
      </c>
      <c r="H314" s="60" t="str">
        <f>VLOOKUP(A314,Birdlist!C:F,4,FALSE)</f>
        <v>Caprimulgus jotaka</v>
      </c>
      <c r="I314" s="31"/>
      <c r="J314" s="61" t="str">
        <f>VLOOKUP(A314,Birdlist!C:G,5,FALSE)</f>
        <v>M</v>
      </c>
      <c r="K314" s="34"/>
      <c r="L314" s="49"/>
      <c r="M314" s="49"/>
      <c r="N314" s="25" t="s">
        <v>926</v>
      </c>
    </row>
    <row r="315" spans="1:14" ht="12" customHeight="1" x14ac:dyDescent="0.2">
      <c r="A315" s="42">
        <v>314</v>
      </c>
      <c r="B315" s="25" t="s">
        <v>920</v>
      </c>
      <c r="C315" s="25" t="s">
        <v>919</v>
      </c>
      <c r="D315" s="59" t="str">
        <f>VLOOKUP(A315,Birdlist!C:E,3,FALSE)</f>
        <v>Large-tailed Nightjar</v>
      </c>
      <c r="E315" s="49"/>
      <c r="F315" s="32" t="s">
        <v>6</v>
      </c>
      <c r="G315" s="32"/>
      <c r="H315" s="60" t="str">
        <f>VLOOKUP(A315,Birdlist!C:F,4,FALSE)</f>
        <v>Caprimulgus macrurus</v>
      </c>
      <c r="I315" s="31"/>
      <c r="J315" s="61" t="str">
        <f>VLOOKUP(A315,Birdlist!C:G,5,FALSE)</f>
        <v>R</v>
      </c>
      <c r="K315" s="34"/>
      <c r="L315" s="49"/>
      <c r="M315" s="49"/>
      <c r="N315" s="32"/>
    </row>
    <row r="316" spans="1:14" ht="12" customHeight="1" x14ac:dyDescent="0.2">
      <c r="A316" s="42">
        <v>315</v>
      </c>
      <c r="B316" s="25" t="s">
        <v>920</v>
      </c>
      <c r="C316" s="25" t="s">
        <v>919</v>
      </c>
      <c r="D316" s="59" t="str">
        <f>VLOOKUP(A316,Birdlist!C:E,3,FALSE)</f>
        <v>Philippine Nightjar</v>
      </c>
      <c r="E316" s="49"/>
      <c r="F316" s="32" t="s">
        <v>6</v>
      </c>
      <c r="G316" s="32"/>
      <c r="H316" s="60" t="str">
        <f>VLOOKUP(A316,Birdlist!C:F,4,FALSE)</f>
        <v>Caprimulgus manillensis</v>
      </c>
      <c r="I316" s="31"/>
      <c r="J316" s="61" t="str">
        <f>VLOOKUP(A316,Birdlist!C:G,5,FALSE)</f>
        <v>E</v>
      </c>
      <c r="K316" s="25" t="s">
        <v>49</v>
      </c>
      <c r="L316" s="49"/>
      <c r="M316" s="49"/>
      <c r="N316" s="32" t="s">
        <v>121</v>
      </c>
    </row>
    <row r="317" spans="1:14" ht="12" customHeight="1" x14ac:dyDescent="0.2">
      <c r="A317" s="42">
        <v>316</v>
      </c>
      <c r="B317" s="25" t="s">
        <v>920</v>
      </c>
      <c r="C317" s="25" t="s">
        <v>919</v>
      </c>
      <c r="D317" s="59" t="str">
        <f>VLOOKUP(A317,Birdlist!C:E,3,FALSE)</f>
        <v>Savanna Nightjar</v>
      </c>
      <c r="E317" s="49"/>
      <c r="F317" s="32" t="s">
        <v>6</v>
      </c>
      <c r="G317" s="32"/>
      <c r="H317" s="60" t="str">
        <f>VLOOKUP(A317,Birdlist!C:F,4,FALSE)</f>
        <v>Caprimulgus affinis</v>
      </c>
      <c r="I317" s="31"/>
      <c r="J317" s="61" t="str">
        <f>VLOOKUP(A317,Birdlist!C:G,5,FALSE)</f>
        <v>R</v>
      </c>
      <c r="K317" s="34"/>
      <c r="L317" s="49"/>
      <c r="M317" s="49"/>
      <c r="N317" s="32" t="s">
        <v>121</v>
      </c>
    </row>
    <row r="318" spans="1:14" ht="12" customHeight="1" x14ac:dyDescent="0.2">
      <c r="A318" s="42">
        <v>317</v>
      </c>
      <c r="B318" s="25" t="s">
        <v>934</v>
      </c>
      <c r="C318" s="25" t="s">
        <v>933</v>
      </c>
      <c r="D318" s="59" t="str">
        <f>VLOOKUP(A318,Birdlist!C:E,3,FALSE)</f>
        <v>Grey-rumped Treeswift</v>
      </c>
      <c r="E318" s="44" t="s">
        <v>2520</v>
      </c>
      <c r="F318" s="32" t="s">
        <v>6</v>
      </c>
      <c r="G318" s="32" t="s">
        <v>2195</v>
      </c>
      <c r="H318" s="60" t="str">
        <f>VLOOKUP(A318,Birdlist!C:F,4,FALSE)</f>
        <v>Hemiprocne longipennis</v>
      </c>
      <c r="I318" s="31"/>
      <c r="J318" s="61" t="str">
        <f>VLOOKUP(A318,Birdlist!C:G,5,FALSE)</f>
        <v>R</v>
      </c>
      <c r="K318" s="34"/>
      <c r="L318" s="49"/>
      <c r="M318" s="49"/>
      <c r="N318" s="32" t="s">
        <v>121</v>
      </c>
    </row>
    <row r="319" spans="1:14" ht="12" customHeight="1" x14ac:dyDescent="0.2">
      <c r="A319" s="42">
        <v>318</v>
      </c>
      <c r="B319" s="25" t="s">
        <v>934</v>
      </c>
      <c r="C319" s="25" t="s">
        <v>933</v>
      </c>
      <c r="D319" s="59" t="str">
        <f>VLOOKUP(A319,Birdlist!C:E,3,FALSE)</f>
        <v>Whiskered Treeswift</v>
      </c>
      <c r="E319" s="49"/>
      <c r="F319" s="32" t="s">
        <v>6</v>
      </c>
      <c r="G319" s="32"/>
      <c r="H319" s="60" t="str">
        <f>VLOOKUP(A319,Birdlist!C:F,4,FALSE)</f>
        <v>Hemiprocne comata</v>
      </c>
      <c r="I319" s="31"/>
      <c r="J319" s="61" t="str">
        <f>VLOOKUP(A319,Birdlist!C:G,5,FALSE)</f>
        <v>R</v>
      </c>
      <c r="K319" s="34"/>
      <c r="L319" s="49"/>
      <c r="M319" s="49"/>
      <c r="N319" s="32" t="s">
        <v>121</v>
      </c>
    </row>
    <row r="320" spans="1:14" ht="12" customHeight="1" x14ac:dyDescent="0.2">
      <c r="A320" s="42">
        <v>319</v>
      </c>
      <c r="B320" s="25" t="s">
        <v>940</v>
      </c>
      <c r="C320" s="25" t="s">
        <v>939</v>
      </c>
      <c r="D320" s="59" t="str">
        <f>VLOOKUP(A320,Birdlist!C:E,3,FALSE)</f>
        <v>Grey-rumped Swiftlet</v>
      </c>
      <c r="E320" s="49"/>
      <c r="F320" s="32" t="s">
        <v>941</v>
      </c>
      <c r="G320" s="32" t="s">
        <v>2170</v>
      </c>
      <c r="H320" s="60" t="str">
        <f>VLOOKUP(A320,Birdlist!C:F,4,FALSE)</f>
        <v>Collocalia marginata</v>
      </c>
      <c r="I320" s="31"/>
      <c r="J320" s="61" t="str">
        <f>VLOOKUP(A320,Birdlist!C:G,5,FALSE)</f>
        <v>E</v>
      </c>
      <c r="K320" s="34" t="s">
        <v>49</v>
      </c>
      <c r="L320" s="49" t="s">
        <v>379</v>
      </c>
      <c r="M320" s="49"/>
      <c r="N320" s="32" t="s">
        <v>2509</v>
      </c>
    </row>
    <row r="321" spans="1:14" ht="12" customHeight="1" x14ac:dyDescent="0.2">
      <c r="A321" s="42">
        <v>320</v>
      </c>
      <c r="B321" s="25" t="s">
        <v>940</v>
      </c>
      <c r="C321" s="25" t="s">
        <v>939</v>
      </c>
      <c r="D321" s="59" t="str">
        <f>VLOOKUP(A321,Birdlist!C:E,3,FALSE)</f>
        <v>Ridgetop Swiftlet</v>
      </c>
      <c r="E321" s="49"/>
      <c r="F321" s="32" t="s">
        <v>941</v>
      </c>
      <c r="G321" s="32"/>
      <c r="H321" s="60" t="str">
        <f>VLOOKUP(A321,Birdlist!C:F,4,FALSE)</f>
        <v>Collocalia isonota</v>
      </c>
      <c r="I321" s="31"/>
      <c r="J321" s="61" t="str">
        <f>VLOOKUP(A321,Birdlist!C:G,5,FALSE)</f>
        <v>E</v>
      </c>
      <c r="K321" s="34" t="s">
        <v>49</v>
      </c>
      <c r="L321" s="49" t="s">
        <v>379</v>
      </c>
      <c r="M321" s="49"/>
      <c r="N321" s="32" t="s">
        <v>2509</v>
      </c>
    </row>
    <row r="322" spans="1:14" ht="12" customHeight="1" x14ac:dyDescent="0.2">
      <c r="A322" s="42">
        <v>321</v>
      </c>
      <c r="B322" s="25" t="s">
        <v>940</v>
      </c>
      <c r="C322" s="25" t="s">
        <v>939</v>
      </c>
      <c r="D322" s="59" t="str">
        <f>VLOOKUP(A322,Birdlist!C:E,3,FALSE)</f>
        <v>Pygmy Swiftlet</v>
      </c>
      <c r="E322" s="49"/>
      <c r="F322" s="32" t="s">
        <v>6</v>
      </c>
      <c r="G322" s="32"/>
      <c r="H322" s="60" t="str">
        <f>VLOOKUP(A322,Birdlist!C:F,4,FALSE)</f>
        <v>Collocalia troglodytes</v>
      </c>
      <c r="I322" s="31"/>
      <c r="J322" s="61" t="str">
        <f>VLOOKUP(A322,Birdlist!C:G,5,FALSE)</f>
        <v>E</v>
      </c>
      <c r="K322" s="25" t="s">
        <v>49</v>
      </c>
      <c r="L322" s="49"/>
      <c r="M322" s="49"/>
      <c r="N322" s="32" t="s">
        <v>121</v>
      </c>
    </row>
    <row r="323" spans="1:14" ht="12" customHeight="1" x14ac:dyDescent="0.2">
      <c r="A323" s="42">
        <v>322</v>
      </c>
      <c r="B323" s="25" t="s">
        <v>940</v>
      </c>
      <c r="C323" s="25" t="s">
        <v>939</v>
      </c>
      <c r="D323" s="59" t="str">
        <f>VLOOKUP(A323,Birdlist!C:E,3,FALSE)</f>
        <v>Philippine Swiftlet</v>
      </c>
      <c r="E323" s="49"/>
      <c r="F323" s="32" t="s">
        <v>6</v>
      </c>
      <c r="G323" s="32"/>
      <c r="H323" s="60" t="str">
        <f>VLOOKUP(A323,Birdlist!C:F,4,FALSE)</f>
        <v>Aerodramus mearnsi</v>
      </c>
      <c r="I323" s="31"/>
      <c r="J323" s="61" t="str">
        <f>VLOOKUP(A323,Birdlist!C:G,5,FALSE)</f>
        <v>E</v>
      </c>
      <c r="K323" s="25" t="s">
        <v>49</v>
      </c>
      <c r="L323" s="49"/>
      <c r="M323" s="49"/>
      <c r="N323" s="32" t="s">
        <v>2329</v>
      </c>
    </row>
    <row r="324" spans="1:14" ht="12" customHeight="1" x14ac:dyDescent="0.2">
      <c r="A324" s="42">
        <v>323</v>
      </c>
      <c r="B324" s="25" t="s">
        <v>940</v>
      </c>
      <c r="C324" s="25" t="s">
        <v>939</v>
      </c>
      <c r="D324" s="59" t="str">
        <f>VLOOKUP(A324,Birdlist!C:E,3,FALSE)</f>
        <v>Whitehead's Swiftlet</v>
      </c>
      <c r="E324" s="44" t="s">
        <v>2520</v>
      </c>
      <c r="F324" s="32" t="s">
        <v>6</v>
      </c>
      <c r="G324" s="32"/>
      <c r="H324" s="60" t="str">
        <f>VLOOKUP(A324,Birdlist!C:F,4,FALSE)</f>
        <v>Aerodramus whiteheadi</v>
      </c>
      <c r="I324" s="31"/>
      <c r="J324" s="61" t="str">
        <f>VLOOKUP(A324,Birdlist!C:G,5,FALSE)</f>
        <v>E</v>
      </c>
      <c r="K324" s="25" t="s">
        <v>49</v>
      </c>
      <c r="L324" s="49" t="s">
        <v>359</v>
      </c>
      <c r="M324" s="49"/>
      <c r="N324" s="32" t="s">
        <v>2330</v>
      </c>
    </row>
    <row r="325" spans="1:14" ht="12" customHeight="1" x14ac:dyDescent="0.2">
      <c r="A325" s="42">
        <v>324</v>
      </c>
      <c r="B325" s="25" t="s">
        <v>940</v>
      </c>
      <c r="C325" s="25" t="s">
        <v>939</v>
      </c>
      <c r="D325" s="59" t="str">
        <f>VLOOKUP(A325,Birdlist!C:E,3,FALSE)</f>
        <v>Mossy-nest Swiftlet</v>
      </c>
      <c r="E325" s="44" t="s">
        <v>2520</v>
      </c>
      <c r="F325" s="32" t="s">
        <v>6</v>
      </c>
      <c r="G325" s="32"/>
      <c r="H325" s="60" t="str">
        <f>VLOOKUP(A325,Birdlist!C:F,4,FALSE)</f>
        <v>Aerodramus salangana</v>
      </c>
      <c r="I325" s="31"/>
      <c r="J325" s="61" t="str">
        <f>VLOOKUP(A325,Birdlist!C:G,5,FALSE)</f>
        <v>SU</v>
      </c>
      <c r="K325" s="34"/>
      <c r="L325" s="49"/>
      <c r="M325" s="49"/>
      <c r="N325" s="32" t="s">
        <v>2331</v>
      </c>
    </row>
    <row r="326" spans="1:14" ht="12" customHeight="1" x14ac:dyDescent="0.2">
      <c r="A326" s="42">
        <v>325</v>
      </c>
      <c r="B326" s="25" t="s">
        <v>940</v>
      </c>
      <c r="C326" s="25" t="s">
        <v>939</v>
      </c>
      <c r="D326" s="59" t="str">
        <f>VLOOKUP(A326,Birdlist!C:E,3,FALSE)</f>
        <v>Ameline Swiftlet</v>
      </c>
      <c r="E326" s="44"/>
      <c r="F326" s="32" t="s">
        <v>954</v>
      </c>
      <c r="G326" s="32"/>
      <c r="H326" s="60" t="str">
        <f>VLOOKUP(A326,Birdlist!C:F,4,FALSE)</f>
        <v>Aerodramus amelis</v>
      </c>
      <c r="I326" s="31"/>
      <c r="J326" s="61" t="str">
        <f>VLOOKUP(A326,Birdlist!C:G,5,FALSE)</f>
        <v>E</v>
      </c>
      <c r="K326" s="25" t="s">
        <v>49</v>
      </c>
      <c r="L326" s="49" t="s">
        <v>379</v>
      </c>
      <c r="M326" s="49"/>
      <c r="N326" s="32" t="s">
        <v>2332</v>
      </c>
    </row>
    <row r="327" spans="1:14" ht="12" customHeight="1" x14ac:dyDescent="0.2">
      <c r="A327" s="42">
        <v>326</v>
      </c>
      <c r="B327" s="25" t="s">
        <v>940</v>
      </c>
      <c r="C327" s="25" t="s">
        <v>939</v>
      </c>
      <c r="D327" s="59" t="str">
        <f>VLOOKUP(A327,Birdlist!C:E,3,FALSE)</f>
        <v>Black-nest Swiftlet</v>
      </c>
      <c r="E327" s="44" t="s">
        <v>2520</v>
      </c>
      <c r="F327" s="32" t="s">
        <v>6</v>
      </c>
      <c r="G327" s="32"/>
      <c r="H327" s="60" t="str">
        <f>VLOOKUP(A327,Birdlist!C:F,4,FALSE)</f>
        <v>Aerodramus maximus</v>
      </c>
      <c r="I327" s="31"/>
      <c r="J327" s="61" t="str">
        <f>VLOOKUP(A327,Birdlist!C:G,5,FALSE)</f>
        <v>SU</v>
      </c>
      <c r="K327" s="34"/>
      <c r="L327" s="49"/>
      <c r="M327" s="49"/>
      <c r="N327" s="32" t="s">
        <v>2333</v>
      </c>
    </row>
    <row r="328" spans="1:14" ht="12" customHeight="1" x14ac:dyDescent="0.2">
      <c r="A328" s="42">
        <v>327</v>
      </c>
      <c r="B328" s="25" t="s">
        <v>940</v>
      </c>
      <c r="C328" s="25" t="s">
        <v>939</v>
      </c>
      <c r="D328" s="59" t="str">
        <f>VLOOKUP(A328,Birdlist!C:E,3,FALSE)</f>
        <v>Germain's Swiftlet</v>
      </c>
      <c r="E328" s="49"/>
      <c r="F328" s="32" t="s">
        <v>961</v>
      </c>
      <c r="G328" s="32"/>
      <c r="H328" s="60" t="str">
        <f>VLOOKUP(A328,Birdlist!C:F,4,FALSE)</f>
        <v>Aerodramus germani</v>
      </c>
      <c r="I328" s="31"/>
      <c r="J328" s="61" t="str">
        <f>VLOOKUP(A328,Birdlist!C:G,5,FALSE)</f>
        <v>R</v>
      </c>
      <c r="K328" s="34"/>
      <c r="L328" s="49"/>
      <c r="M328" s="49"/>
      <c r="N328" s="32" t="s">
        <v>2334</v>
      </c>
    </row>
    <row r="329" spans="1:14" ht="12" customHeight="1" x14ac:dyDescent="0.2">
      <c r="A329" s="42">
        <v>328</v>
      </c>
      <c r="B329" s="25" t="s">
        <v>940</v>
      </c>
      <c r="C329" s="25" t="s">
        <v>939</v>
      </c>
      <c r="D329" s="59" t="str">
        <f>VLOOKUP(A329,Birdlist!C:E,3,FALSE)</f>
        <v>Philippine Spine-tailed Swift</v>
      </c>
      <c r="E329" s="49"/>
      <c r="F329" s="32" t="s">
        <v>965</v>
      </c>
      <c r="G329" s="32" t="s">
        <v>2206</v>
      </c>
      <c r="H329" s="60" t="str">
        <f>VLOOKUP(A329,Birdlist!C:F,4,FALSE)</f>
        <v>Mearnsia picina</v>
      </c>
      <c r="I329" s="31"/>
      <c r="J329" s="61" t="str">
        <f>VLOOKUP(A329,Birdlist!C:G,5,FALSE)</f>
        <v>E</v>
      </c>
      <c r="K329" s="25" t="s">
        <v>49</v>
      </c>
      <c r="L329" s="49" t="s">
        <v>40</v>
      </c>
      <c r="M329" s="49" t="s">
        <v>50</v>
      </c>
      <c r="N329" s="32" t="s">
        <v>121</v>
      </c>
    </row>
    <row r="330" spans="1:14" ht="12" customHeight="1" x14ac:dyDescent="0.2">
      <c r="A330" s="42">
        <v>329</v>
      </c>
      <c r="B330" s="25" t="s">
        <v>940</v>
      </c>
      <c r="C330" s="25" t="s">
        <v>939</v>
      </c>
      <c r="D330" s="59" t="str">
        <f>VLOOKUP(A330,Birdlist!C:E,3,FALSE)</f>
        <v>White-throated Needletail</v>
      </c>
      <c r="E330" s="44" t="s">
        <v>2520</v>
      </c>
      <c r="F330" s="25" t="s">
        <v>2279</v>
      </c>
      <c r="G330" s="32"/>
      <c r="H330" s="60" t="str">
        <f>VLOOKUP(A330,Birdlist!C:F,4,FALSE)</f>
        <v>Hirundapus caudacutus</v>
      </c>
      <c r="I330" s="31"/>
      <c r="J330" s="61" t="str">
        <f>VLOOKUP(A330,Birdlist!C:G,5,FALSE)</f>
        <v>A</v>
      </c>
      <c r="K330" s="34"/>
      <c r="L330" s="49"/>
      <c r="M330" s="49"/>
      <c r="N330" s="25" t="s">
        <v>969</v>
      </c>
    </row>
    <row r="331" spans="1:14" ht="12" customHeight="1" x14ac:dyDescent="0.2">
      <c r="A331" s="42">
        <v>330</v>
      </c>
      <c r="B331" s="25" t="s">
        <v>940</v>
      </c>
      <c r="C331" s="25" t="s">
        <v>939</v>
      </c>
      <c r="D331" s="59" t="str">
        <f>VLOOKUP(A331,Birdlist!C:E,3,FALSE)</f>
        <v>Brown-backed Needletail</v>
      </c>
      <c r="E331" s="49"/>
      <c r="F331" s="32" t="s">
        <v>6</v>
      </c>
      <c r="G331" s="32"/>
      <c r="H331" s="60" t="str">
        <f>VLOOKUP(A331,Birdlist!C:F,4,FALSE)</f>
        <v>Hirundapus giganteus</v>
      </c>
      <c r="I331" s="31"/>
      <c r="J331" s="61" t="str">
        <f>VLOOKUP(A331,Birdlist!C:G,5,FALSE)</f>
        <v>R</v>
      </c>
      <c r="K331" s="34"/>
      <c r="L331" s="49"/>
      <c r="M331" s="49"/>
      <c r="N331" s="32" t="s">
        <v>121</v>
      </c>
    </row>
    <row r="332" spans="1:14" ht="12" customHeight="1" x14ac:dyDescent="0.2">
      <c r="A332" s="42">
        <v>331</v>
      </c>
      <c r="B332" s="25" t="s">
        <v>940</v>
      </c>
      <c r="C332" s="25" t="s">
        <v>939</v>
      </c>
      <c r="D332" s="59" t="str">
        <f>VLOOKUP(A332,Birdlist!C:E,3,FALSE)</f>
        <v>Purple Needletail</v>
      </c>
      <c r="E332" s="49"/>
      <c r="F332" s="32" t="s">
        <v>6</v>
      </c>
      <c r="G332" s="32"/>
      <c r="H332" s="60" t="str">
        <f>VLOOKUP(A332,Birdlist!C:F,4,FALSE)</f>
        <v>Hirundapus celebensis</v>
      </c>
      <c r="I332" s="31"/>
      <c r="J332" s="61" t="str">
        <f>VLOOKUP(A332,Birdlist!C:G,5,FALSE)</f>
        <v>R</v>
      </c>
      <c r="K332" s="34"/>
      <c r="L332" s="49"/>
      <c r="M332" s="49"/>
      <c r="N332" s="32"/>
    </row>
    <row r="333" spans="1:14" ht="12" customHeight="1" x14ac:dyDescent="0.2">
      <c r="A333" s="42">
        <v>332</v>
      </c>
      <c r="B333" s="25" t="s">
        <v>940</v>
      </c>
      <c r="C333" s="25" t="s">
        <v>939</v>
      </c>
      <c r="D333" s="59" t="str">
        <f>VLOOKUP(A333,Birdlist!C:E,3,FALSE)</f>
        <v>Asian Palm Swift</v>
      </c>
      <c r="E333" s="49"/>
      <c r="F333" s="32" t="s">
        <v>975</v>
      </c>
      <c r="G333" s="32"/>
      <c r="H333" s="60" t="str">
        <f>VLOOKUP(A333,Birdlist!C:F,4,FALSE)</f>
        <v>Cypsiurus balasiensis</v>
      </c>
      <c r="I333" s="31"/>
      <c r="J333" s="61" t="str">
        <f>VLOOKUP(A333,Birdlist!C:G,5,FALSE)</f>
        <v>R</v>
      </c>
      <c r="K333" s="34"/>
      <c r="L333" s="49"/>
      <c r="M333" s="49"/>
      <c r="N333" s="32" t="s">
        <v>121</v>
      </c>
    </row>
    <row r="334" spans="1:14" ht="12" customHeight="1" x14ac:dyDescent="0.2">
      <c r="A334" s="42">
        <v>333</v>
      </c>
      <c r="B334" s="25" t="s">
        <v>940</v>
      </c>
      <c r="C334" s="25" t="s">
        <v>939</v>
      </c>
      <c r="D334" s="59" t="str">
        <f>VLOOKUP(A334,Birdlist!C:E,3,FALSE)</f>
        <v>Pacific Swift</v>
      </c>
      <c r="E334" s="49"/>
      <c r="F334" s="32" t="s">
        <v>978</v>
      </c>
      <c r="G334" s="32"/>
      <c r="H334" s="60" t="str">
        <f>VLOOKUP(A334,Birdlist!C:F,4,FALSE)</f>
        <v>Apus pacificus</v>
      </c>
      <c r="I334" s="31"/>
      <c r="J334" s="61" t="str">
        <f>VLOOKUP(A334,Birdlist!C:G,5,FALSE)</f>
        <v>M (R?)</v>
      </c>
      <c r="K334" s="34"/>
      <c r="L334" s="49"/>
      <c r="M334" s="49"/>
      <c r="N334" s="32" t="s">
        <v>6</v>
      </c>
    </row>
    <row r="335" spans="1:14" ht="12" customHeight="1" x14ac:dyDescent="0.2">
      <c r="A335" s="42">
        <v>334</v>
      </c>
      <c r="B335" s="25" t="s">
        <v>940</v>
      </c>
      <c r="C335" s="25" t="s">
        <v>939</v>
      </c>
      <c r="D335" s="59" t="str">
        <f>VLOOKUP(A335,Birdlist!C:E,3,FALSE)</f>
        <v>House Swift</v>
      </c>
      <c r="E335" s="49"/>
      <c r="F335" s="32" t="s">
        <v>6</v>
      </c>
      <c r="G335" s="32"/>
      <c r="H335" s="60" t="str">
        <f>VLOOKUP(A335,Birdlist!C:F,4,FALSE)</f>
        <v>Apus nipalensis</v>
      </c>
      <c r="I335" s="31"/>
      <c r="J335" s="61" t="str">
        <f>VLOOKUP(A335,Birdlist!C:G,5,FALSE)</f>
        <v>R</v>
      </c>
      <c r="K335" s="34"/>
      <c r="L335" s="49"/>
      <c r="M335" s="49"/>
      <c r="N335" s="32" t="s">
        <v>2335</v>
      </c>
    </row>
    <row r="336" spans="1:14" ht="12" customHeight="1" x14ac:dyDescent="0.2">
      <c r="A336" s="42">
        <v>335</v>
      </c>
      <c r="B336" s="25" t="s">
        <v>984</v>
      </c>
      <c r="C336" s="25" t="s">
        <v>983</v>
      </c>
      <c r="D336" s="59" t="str">
        <f>VLOOKUP(A336,Birdlist!C:E,3,FALSE)</f>
        <v>Philippine Trogon</v>
      </c>
      <c r="E336" s="49"/>
      <c r="F336" s="32" t="s">
        <v>6</v>
      </c>
      <c r="G336" s="32"/>
      <c r="H336" s="60" t="str">
        <f>VLOOKUP(A336,Birdlist!C:F,4,FALSE)</f>
        <v>Harpactes ardens</v>
      </c>
      <c r="I336" s="31"/>
      <c r="J336" s="61" t="str">
        <f>VLOOKUP(A336,Birdlist!C:G,5,FALSE)</f>
        <v>E</v>
      </c>
      <c r="K336" s="25" t="s">
        <v>49</v>
      </c>
      <c r="L336" s="49"/>
      <c r="M336" s="49"/>
      <c r="N336" s="32" t="s">
        <v>121</v>
      </c>
    </row>
    <row r="337" spans="1:14" ht="12" customHeight="1" x14ac:dyDescent="0.2">
      <c r="A337" s="42">
        <v>336</v>
      </c>
      <c r="B337" s="25" t="s">
        <v>988</v>
      </c>
      <c r="C337" s="25" t="s">
        <v>987</v>
      </c>
      <c r="D337" s="59" t="str">
        <f>VLOOKUP(A337,Birdlist!C:E,3,FALSE)</f>
        <v>Oriental Dollarbird</v>
      </c>
      <c r="E337" s="49"/>
      <c r="F337" s="32" t="s">
        <v>990</v>
      </c>
      <c r="G337" s="32" t="s">
        <v>990</v>
      </c>
      <c r="H337" s="60" t="str">
        <f>VLOOKUP(A337,Birdlist!C:F,4,FALSE)</f>
        <v>Eurystomus orientalis</v>
      </c>
      <c r="I337" s="31"/>
      <c r="J337" s="61" t="str">
        <f>VLOOKUP(A337,Birdlist!C:G,5,FALSE)</f>
        <v>R</v>
      </c>
      <c r="K337" s="34"/>
      <c r="L337" s="49"/>
      <c r="M337" s="49"/>
      <c r="N337" s="32" t="s">
        <v>121</v>
      </c>
    </row>
    <row r="338" spans="1:14" ht="12" customHeight="1" x14ac:dyDescent="0.2">
      <c r="A338" s="42">
        <v>337</v>
      </c>
      <c r="B338" s="25" t="s">
        <v>993</v>
      </c>
      <c r="C338" s="25" t="s">
        <v>992</v>
      </c>
      <c r="D338" s="59" t="str">
        <f>VLOOKUP(A338,Birdlist!C:E,3,FALSE)</f>
        <v>Spotted Wood Kingfisher</v>
      </c>
      <c r="E338" s="49"/>
      <c r="F338" s="32" t="s">
        <v>995</v>
      </c>
      <c r="G338" s="32" t="s">
        <v>2154</v>
      </c>
      <c r="H338" s="60" t="str">
        <f>VLOOKUP(A338,Birdlist!C:F,4,FALSE)</f>
        <v>Actenoides lindsayi</v>
      </c>
      <c r="I338" s="31"/>
      <c r="J338" s="61" t="str">
        <f>VLOOKUP(A338,Birdlist!C:G,5,FALSE)</f>
        <v>E</v>
      </c>
      <c r="K338" s="25" t="s">
        <v>49</v>
      </c>
      <c r="L338" s="49"/>
      <c r="M338" s="49"/>
      <c r="N338" s="32" t="s">
        <v>121</v>
      </c>
    </row>
    <row r="339" spans="1:14" ht="12" customHeight="1" x14ac:dyDescent="0.2">
      <c r="A339" s="42">
        <v>338</v>
      </c>
      <c r="B339" s="25" t="s">
        <v>993</v>
      </c>
      <c r="C339" s="25" t="s">
        <v>992</v>
      </c>
      <c r="D339" s="59" t="str">
        <f>VLOOKUP(A339,Birdlist!C:E,3,FALSE)</f>
        <v>Blue-capped Wood Kingfisher</v>
      </c>
      <c r="E339" s="49"/>
      <c r="F339" s="32" t="s">
        <v>998</v>
      </c>
      <c r="G339" s="32" t="s">
        <v>2153</v>
      </c>
      <c r="H339" s="60" t="str">
        <f>VLOOKUP(A339,Birdlist!C:F,4,FALSE)</f>
        <v>Actenoides hombroni</v>
      </c>
      <c r="I339" s="31"/>
      <c r="J339" s="61" t="str">
        <f>VLOOKUP(A339,Birdlist!C:G,5,FALSE)</f>
        <v>E</v>
      </c>
      <c r="K339" s="25" t="s">
        <v>852</v>
      </c>
      <c r="L339" s="49" t="s">
        <v>50</v>
      </c>
      <c r="M339" s="49" t="s">
        <v>50</v>
      </c>
      <c r="N339" s="32" t="s">
        <v>1000</v>
      </c>
    </row>
    <row r="340" spans="1:14" ht="12" customHeight="1" x14ac:dyDescent="0.2">
      <c r="A340" s="42">
        <v>339</v>
      </c>
      <c r="B340" s="25" t="s">
        <v>993</v>
      </c>
      <c r="C340" s="25" t="s">
        <v>992</v>
      </c>
      <c r="D340" s="59" t="str">
        <f>VLOOKUP(A340,Birdlist!C:E,3,FALSE)</f>
        <v>Stork-billed Kingfisher</v>
      </c>
      <c r="E340" s="49"/>
      <c r="F340" s="32" t="s">
        <v>6</v>
      </c>
      <c r="G340" s="32"/>
      <c r="H340" s="60" t="str">
        <f>VLOOKUP(A340,Birdlist!C:F,4,FALSE)</f>
        <v>Pelargopsis capensis</v>
      </c>
      <c r="I340" s="31"/>
      <c r="J340" s="61" t="str">
        <f>VLOOKUP(A340,Birdlist!C:G,5,FALSE)</f>
        <v>R</v>
      </c>
      <c r="K340" s="34"/>
      <c r="L340" s="49"/>
      <c r="M340" s="49"/>
      <c r="N340" s="32" t="s">
        <v>2336</v>
      </c>
    </row>
    <row r="341" spans="1:14" ht="12" customHeight="1" x14ac:dyDescent="0.2">
      <c r="A341" s="42">
        <v>340</v>
      </c>
      <c r="B341" s="25" t="s">
        <v>993</v>
      </c>
      <c r="C341" s="25" t="s">
        <v>992</v>
      </c>
      <c r="D341" s="59" t="str">
        <f>VLOOKUP(A341,Birdlist!C:E,3,FALSE)</f>
        <v>Ruddy Kingfisher</v>
      </c>
      <c r="E341" s="49"/>
      <c r="F341" s="32" t="s">
        <v>6</v>
      </c>
      <c r="G341" s="32"/>
      <c r="H341" s="60" t="str">
        <f>VLOOKUP(A341,Birdlist!C:F,4,FALSE)</f>
        <v>Halcyon coromanda</v>
      </c>
      <c r="I341" s="31"/>
      <c r="J341" s="61" t="str">
        <f>VLOOKUP(A341,Birdlist!C:G,5,FALSE)</f>
        <v>R,M</v>
      </c>
      <c r="K341" s="34"/>
      <c r="L341" s="49"/>
      <c r="M341" s="49"/>
      <c r="N341" s="32" t="s">
        <v>121</v>
      </c>
    </row>
    <row r="342" spans="1:14" ht="12" customHeight="1" x14ac:dyDescent="0.2">
      <c r="A342" s="42">
        <v>341</v>
      </c>
      <c r="B342" s="25" t="s">
        <v>993</v>
      </c>
      <c r="C342" s="25" t="s">
        <v>992</v>
      </c>
      <c r="D342" s="59" t="str">
        <f>VLOOKUP(A342,Birdlist!C:E,3,FALSE)</f>
        <v>White-throated Kingfisher</v>
      </c>
      <c r="E342" s="49"/>
      <c r="F342" s="32" t="s">
        <v>6</v>
      </c>
      <c r="G342" s="32"/>
      <c r="H342" s="60" t="str">
        <f>VLOOKUP(A342,Birdlist!C:F,4,FALSE)</f>
        <v>Halcyon smyrnensis</v>
      </c>
      <c r="I342" s="31"/>
      <c r="J342" s="61" t="str">
        <f>VLOOKUP(A342,Birdlist!C:G,5,FALSE)</f>
        <v>R</v>
      </c>
      <c r="K342" s="34"/>
      <c r="L342" s="49"/>
      <c r="M342" s="49"/>
      <c r="N342" s="32" t="s">
        <v>121</v>
      </c>
    </row>
    <row r="343" spans="1:14" ht="12" customHeight="1" x14ac:dyDescent="0.2">
      <c r="A343" s="42">
        <v>342</v>
      </c>
      <c r="B343" s="25" t="s">
        <v>993</v>
      </c>
      <c r="C343" s="25" t="s">
        <v>992</v>
      </c>
      <c r="D343" s="59" t="str">
        <f>VLOOKUP(A343,Birdlist!C:E,3,FALSE)</f>
        <v>Black-capped Kingfisher</v>
      </c>
      <c r="E343" s="44" t="s">
        <v>2520</v>
      </c>
      <c r="F343" s="32" t="s">
        <v>6</v>
      </c>
      <c r="G343" s="32"/>
      <c r="H343" s="60" t="str">
        <f>VLOOKUP(A343,Birdlist!C:F,4,FALSE)</f>
        <v>Halcyon pileata</v>
      </c>
      <c r="I343" s="31"/>
      <c r="J343" s="61" t="str">
        <f>VLOOKUP(A343,Birdlist!C:G,5,FALSE)</f>
        <v>R</v>
      </c>
      <c r="K343" s="34"/>
      <c r="L343" s="49"/>
      <c r="M343" s="49"/>
      <c r="N343" s="32" t="s">
        <v>121</v>
      </c>
    </row>
    <row r="344" spans="1:14" ht="12" customHeight="1" x14ac:dyDescent="0.2">
      <c r="A344" s="42">
        <v>343</v>
      </c>
      <c r="B344" s="25" t="s">
        <v>993</v>
      </c>
      <c r="C344" s="25" t="s">
        <v>992</v>
      </c>
      <c r="D344" s="59" t="str">
        <f>VLOOKUP(A344,Birdlist!C:E,3,FALSE)</f>
        <v>Rufous-lored Kingfisher</v>
      </c>
      <c r="E344" s="49"/>
      <c r="F344" s="32" t="s">
        <v>6</v>
      </c>
      <c r="G344" s="32"/>
      <c r="H344" s="60" t="str">
        <f>VLOOKUP(A344,Birdlist!C:F,4,FALSE)</f>
        <v>Todiramphus winchelli</v>
      </c>
      <c r="I344" s="31"/>
      <c r="J344" s="61" t="str">
        <f>VLOOKUP(A344,Birdlist!C:G,5,FALSE)</f>
        <v>E</v>
      </c>
      <c r="K344" s="25" t="s">
        <v>49</v>
      </c>
      <c r="L344" s="49" t="s">
        <v>50</v>
      </c>
      <c r="M344" s="49" t="s">
        <v>50</v>
      </c>
      <c r="N344" s="32" t="s">
        <v>2337</v>
      </c>
    </row>
    <row r="345" spans="1:14" ht="12" customHeight="1" x14ac:dyDescent="0.2">
      <c r="A345" s="42">
        <v>344</v>
      </c>
      <c r="B345" s="25" t="s">
        <v>993</v>
      </c>
      <c r="C345" s="25" t="s">
        <v>992</v>
      </c>
      <c r="D345" s="59" t="str">
        <f>VLOOKUP(A345,Birdlist!C:E,3,FALSE)</f>
        <v>Collared Kingfisher</v>
      </c>
      <c r="E345" s="49"/>
      <c r="F345" s="32" t="s">
        <v>1014</v>
      </c>
      <c r="G345" s="32"/>
      <c r="H345" s="60" t="str">
        <f>VLOOKUP(A345,Birdlist!C:F,4,FALSE)</f>
        <v>Todiramphus chloris</v>
      </c>
      <c r="I345" s="31"/>
      <c r="J345" s="61" t="str">
        <f>VLOOKUP(A345,Birdlist!C:G,5,FALSE)</f>
        <v>R</v>
      </c>
      <c r="K345" s="34"/>
      <c r="L345" s="49"/>
      <c r="M345" s="49"/>
      <c r="N345" s="32" t="s">
        <v>2338</v>
      </c>
    </row>
    <row r="346" spans="1:14" ht="12" customHeight="1" x14ac:dyDescent="0.2">
      <c r="A346" s="42">
        <v>345</v>
      </c>
      <c r="B346" s="25" t="s">
        <v>993</v>
      </c>
      <c r="C346" s="25" t="s">
        <v>992</v>
      </c>
      <c r="D346" s="59" t="str">
        <f>VLOOKUP(A346,Birdlist!C:E,3,FALSE)</f>
        <v>Sacred Kingfisher</v>
      </c>
      <c r="E346" s="44" t="s">
        <v>2520</v>
      </c>
      <c r="F346" s="25" t="s">
        <v>2279</v>
      </c>
      <c r="G346" s="25"/>
      <c r="H346" s="60" t="str">
        <f>VLOOKUP(A346,Birdlist!C:F,4,FALSE)</f>
        <v>Todiramphus sanctus</v>
      </c>
      <c r="I346" s="27"/>
      <c r="J346" s="61" t="str">
        <f>VLOOKUP(A346,Birdlist!C:G,5,FALSE)</f>
        <v>A</v>
      </c>
      <c r="K346" s="25"/>
      <c r="L346" s="44"/>
      <c r="M346" s="44"/>
      <c r="N346" s="25" t="s">
        <v>1019</v>
      </c>
    </row>
    <row r="347" spans="1:14" ht="12" customHeight="1" x14ac:dyDescent="0.2">
      <c r="A347" s="42">
        <v>346</v>
      </c>
      <c r="B347" s="25" t="s">
        <v>993</v>
      </c>
      <c r="C347" s="25" t="s">
        <v>992</v>
      </c>
      <c r="D347" s="59" t="str">
        <f>VLOOKUP(A347,Birdlist!C:E,3,FALSE)</f>
        <v>Blue-eared Kingfisher</v>
      </c>
      <c r="E347" s="49"/>
      <c r="F347" s="32" t="s">
        <v>6</v>
      </c>
      <c r="G347" s="32"/>
      <c r="H347" s="60" t="str">
        <f>VLOOKUP(A347,Birdlist!C:F,4,FALSE)</f>
        <v>Alcedo meninting</v>
      </c>
      <c r="I347" s="31"/>
      <c r="J347" s="61" t="str">
        <f>VLOOKUP(A347,Birdlist!C:G,5,FALSE)</f>
        <v>R</v>
      </c>
      <c r="K347" s="34"/>
      <c r="L347" s="49"/>
      <c r="M347" s="49"/>
      <c r="N347" s="32" t="s">
        <v>6</v>
      </c>
    </row>
    <row r="348" spans="1:14" ht="12" customHeight="1" x14ac:dyDescent="0.2">
      <c r="A348" s="42">
        <v>347</v>
      </c>
      <c r="B348" s="25" t="s">
        <v>993</v>
      </c>
      <c r="C348" s="25" t="s">
        <v>992</v>
      </c>
      <c r="D348" s="59" t="str">
        <f>VLOOKUP(A348,Birdlist!C:E,3,FALSE)</f>
        <v>Common Kingfisher</v>
      </c>
      <c r="E348" s="49"/>
      <c r="F348" s="32" t="s">
        <v>6</v>
      </c>
      <c r="G348" s="32"/>
      <c r="H348" s="60" t="str">
        <f>VLOOKUP(A348,Birdlist!C:F,4,FALSE)</f>
        <v>Alcedo atthis</v>
      </c>
      <c r="I348" s="31"/>
      <c r="J348" s="61" t="str">
        <f>VLOOKUP(A348,Birdlist!C:G,5,FALSE)</f>
        <v>M</v>
      </c>
      <c r="K348" s="34"/>
      <c r="L348" s="49"/>
      <c r="M348" s="49"/>
      <c r="N348" s="32" t="s">
        <v>121</v>
      </c>
    </row>
    <row r="349" spans="1:14" ht="12" customHeight="1" x14ac:dyDescent="0.2">
      <c r="A349" s="42">
        <v>348</v>
      </c>
      <c r="B349" s="25" t="s">
        <v>993</v>
      </c>
      <c r="C349" s="25" t="s">
        <v>992</v>
      </c>
      <c r="D349" s="59" t="str">
        <f>VLOOKUP(A349,Birdlist!C:E,3,FALSE)</f>
        <v>Oriental Dwarf Kingfisher</v>
      </c>
      <c r="E349" s="49"/>
      <c r="F349" s="32" t="s">
        <v>1025</v>
      </c>
      <c r="G349" s="32" t="s">
        <v>2557</v>
      </c>
      <c r="H349" s="60" t="str">
        <f>VLOOKUP(A349,Birdlist!C:F,4,FALSE)</f>
        <v>Ceyx erithaca</v>
      </c>
      <c r="I349" s="31" t="s">
        <v>2558</v>
      </c>
      <c r="J349" s="61" t="str">
        <f>VLOOKUP(A349,Birdlist!C:G,5,FALSE)</f>
        <v>R</v>
      </c>
      <c r="K349" s="34"/>
      <c r="L349" s="49"/>
      <c r="M349" s="49"/>
      <c r="N349" s="32" t="s">
        <v>2339</v>
      </c>
    </row>
    <row r="350" spans="1:14" ht="12" customHeight="1" x14ac:dyDescent="0.2">
      <c r="A350" s="42">
        <v>349</v>
      </c>
      <c r="B350" s="25" t="s">
        <v>993</v>
      </c>
      <c r="C350" s="25" t="s">
        <v>992</v>
      </c>
      <c r="D350" s="59" t="str">
        <f>VLOOKUP(A350,Birdlist!C:E,3,FALSE)</f>
        <v>Philippine Dwarf Kingfisher</v>
      </c>
      <c r="E350" s="49"/>
      <c r="F350" s="32" t="s">
        <v>1029</v>
      </c>
      <c r="G350" s="32" t="s">
        <v>1029</v>
      </c>
      <c r="H350" s="60" t="str">
        <f>VLOOKUP(A350,Birdlist!C:F,4,FALSE)</f>
        <v>Ceyx melanurus</v>
      </c>
      <c r="I350" s="31"/>
      <c r="J350" s="61" t="str">
        <f>VLOOKUP(A350,Birdlist!C:G,5,FALSE)</f>
        <v>E</v>
      </c>
      <c r="K350" s="25" t="s">
        <v>49</v>
      </c>
      <c r="L350" s="49" t="s">
        <v>50</v>
      </c>
      <c r="M350" s="49" t="s">
        <v>50</v>
      </c>
      <c r="N350" s="32" t="s">
        <v>121</v>
      </c>
    </row>
    <row r="351" spans="1:14" ht="12" customHeight="1" x14ac:dyDescent="0.2">
      <c r="A351" s="42">
        <v>350</v>
      </c>
      <c r="B351" s="25" t="s">
        <v>993</v>
      </c>
      <c r="C351" s="25" t="s">
        <v>992</v>
      </c>
      <c r="D351" s="59" t="str">
        <f>VLOOKUP(A351,Birdlist!C:E,3,FALSE)</f>
        <v>Dimorphic Dwarf Kingfisher</v>
      </c>
      <c r="E351" s="49"/>
      <c r="F351" s="32" t="s">
        <v>1032</v>
      </c>
      <c r="G351" s="32" t="s">
        <v>2164</v>
      </c>
      <c r="H351" s="60" t="str">
        <f>VLOOKUP(A351,Birdlist!C:F,4,FALSE)</f>
        <v xml:space="preserve">Ceyx margarethae </v>
      </c>
      <c r="I351" s="31"/>
      <c r="J351" s="61" t="str">
        <f>VLOOKUP(A351,Birdlist!C:G,5,FALSE)</f>
        <v>E</v>
      </c>
      <c r="K351" s="25" t="s">
        <v>49</v>
      </c>
      <c r="L351" s="49"/>
      <c r="M351" s="49" t="s">
        <v>2482</v>
      </c>
      <c r="N351" s="32" t="s">
        <v>2340</v>
      </c>
    </row>
    <row r="352" spans="1:14" ht="12" customHeight="1" x14ac:dyDescent="0.2">
      <c r="A352" s="42">
        <v>351</v>
      </c>
      <c r="B352" s="25" t="s">
        <v>993</v>
      </c>
      <c r="C352" s="25" t="s">
        <v>992</v>
      </c>
      <c r="D352" s="59" t="str">
        <f>VLOOKUP(A352,Birdlist!C:E,3,FALSE)</f>
        <v>Indigo-banded Kingfisher</v>
      </c>
      <c r="E352" s="49"/>
      <c r="F352" s="32" t="s">
        <v>6</v>
      </c>
      <c r="G352" s="32"/>
      <c r="H352" s="60" t="str">
        <f>VLOOKUP(A352,Birdlist!C:F,4,FALSE)</f>
        <v>Ceyx cyanopectus</v>
      </c>
      <c r="I352" s="31"/>
      <c r="J352" s="61" t="str">
        <f>VLOOKUP(A352,Birdlist!C:G,5,FALSE)</f>
        <v>E</v>
      </c>
      <c r="K352" s="25" t="s">
        <v>49</v>
      </c>
      <c r="L352" s="49"/>
      <c r="M352" s="49" t="s">
        <v>69</v>
      </c>
      <c r="N352" s="32" t="s">
        <v>2341</v>
      </c>
    </row>
    <row r="353" spans="1:14" ht="12" customHeight="1" x14ac:dyDescent="0.2">
      <c r="A353" s="42">
        <v>352</v>
      </c>
      <c r="B353" s="25" t="s">
        <v>993</v>
      </c>
      <c r="C353" s="25" t="s">
        <v>992</v>
      </c>
      <c r="D353" s="59" t="str">
        <f>VLOOKUP(A353,Birdlist!C:E,3,FALSE)</f>
        <v>Southern Silvery Kingfisher</v>
      </c>
      <c r="E353" s="49"/>
      <c r="F353" s="32" t="s">
        <v>1039</v>
      </c>
      <c r="G353" s="32" t="s">
        <v>2166</v>
      </c>
      <c r="H353" s="60" t="str">
        <f>VLOOKUP(A353,Birdlist!C:F,4,FALSE)</f>
        <v>Ceyx argentatus</v>
      </c>
      <c r="I353" s="31"/>
      <c r="J353" s="61" t="str">
        <f>VLOOKUP(A353,Birdlist!C:G,5,FALSE)</f>
        <v>E</v>
      </c>
      <c r="K353" s="25" t="s">
        <v>672</v>
      </c>
      <c r="L353" s="49" t="s">
        <v>40</v>
      </c>
      <c r="M353" s="49" t="s">
        <v>50</v>
      </c>
      <c r="N353" s="32"/>
    </row>
    <row r="354" spans="1:14" ht="12" customHeight="1" x14ac:dyDescent="0.2">
      <c r="A354" s="42">
        <v>353</v>
      </c>
      <c r="B354" s="25" t="s">
        <v>993</v>
      </c>
      <c r="C354" s="25" t="s">
        <v>992</v>
      </c>
      <c r="D354" s="59" t="str">
        <f>VLOOKUP(A354,Birdlist!C:E,3,FALSE)</f>
        <v>Northern Silvery Kingfisher</v>
      </c>
      <c r="E354" s="49"/>
      <c r="F354" s="32" t="s">
        <v>1039</v>
      </c>
      <c r="G354" s="32" t="s">
        <v>2165</v>
      </c>
      <c r="H354" s="60" t="str">
        <f>VLOOKUP(A354,Birdlist!C:F,4,FALSE)</f>
        <v>Ceyx flumenicola</v>
      </c>
      <c r="I354" s="31"/>
      <c r="J354" s="61" t="str">
        <f>VLOOKUP(A354,Birdlist!C:G,5,FALSE)</f>
        <v>E</v>
      </c>
      <c r="K354" s="25" t="s">
        <v>672</v>
      </c>
      <c r="L354" s="49" t="s">
        <v>40</v>
      </c>
      <c r="M354" s="49" t="s">
        <v>50</v>
      </c>
      <c r="N354" s="32" t="s">
        <v>2342</v>
      </c>
    </row>
    <row r="355" spans="1:14" ht="12" customHeight="1" x14ac:dyDescent="0.2">
      <c r="A355" s="42">
        <v>354</v>
      </c>
      <c r="B355" s="25" t="s">
        <v>1045</v>
      </c>
      <c r="C355" s="25" t="s">
        <v>1044</v>
      </c>
      <c r="D355" s="59" t="str">
        <f>VLOOKUP(A355,Birdlist!C:E,3,FALSE)</f>
        <v>Blue-tailed Bee-eater</v>
      </c>
      <c r="E355" s="49"/>
      <c r="F355" s="32" t="s">
        <v>6</v>
      </c>
      <c r="G355" s="32"/>
      <c r="H355" s="60" t="str">
        <f>VLOOKUP(A355,Birdlist!C:F,4,FALSE)</f>
        <v>Merops philippinus</v>
      </c>
      <c r="I355" s="31"/>
      <c r="J355" s="61" t="str">
        <f>VLOOKUP(A355,Birdlist!C:G,5,FALSE)</f>
        <v>R</v>
      </c>
      <c r="K355" s="34"/>
      <c r="L355" s="49"/>
      <c r="M355" s="49"/>
      <c r="N355" s="32" t="s">
        <v>121</v>
      </c>
    </row>
    <row r="356" spans="1:14" ht="12" customHeight="1" x14ac:dyDescent="0.2">
      <c r="A356" s="42">
        <v>355</v>
      </c>
      <c r="B356" s="25" t="s">
        <v>1045</v>
      </c>
      <c r="C356" s="25" t="s">
        <v>1044</v>
      </c>
      <c r="D356" s="59" t="str">
        <f>VLOOKUP(A356,Birdlist!C:E,3,FALSE)</f>
        <v>Blue-throated Bee-eater</v>
      </c>
      <c r="E356" s="49"/>
      <c r="F356" s="32" t="s">
        <v>6</v>
      </c>
      <c r="G356" s="32"/>
      <c r="H356" s="60" t="str">
        <f>VLOOKUP(A356,Birdlist!C:F,4,FALSE)</f>
        <v>Merops viridis</v>
      </c>
      <c r="I356" s="31"/>
      <c r="J356" s="61" t="str">
        <f>VLOOKUP(A356,Birdlist!C:G,5,FALSE)</f>
        <v>R</v>
      </c>
      <c r="K356" s="34"/>
      <c r="L356" s="49"/>
      <c r="M356" s="49"/>
      <c r="N356" s="32" t="s">
        <v>121</v>
      </c>
    </row>
    <row r="357" spans="1:14" ht="12" customHeight="1" x14ac:dyDescent="0.2">
      <c r="A357" s="42">
        <v>356</v>
      </c>
      <c r="B357" s="25" t="s">
        <v>1051</v>
      </c>
      <c r="C357" s="32" t="s">
        <v>1050</v>
      </c>
      <c r="D357" s="59" t="str">
        <f>VLOOKUP(A357,Birdlist!C:E,3,FALSE)</f>
        <v>Eurasian Hoopoe</v>
      </c>
      <c r="E357" s="44" t="s">
        <v>2520</v>
      </c>
      <c r="F357" s="32" t="s">
        <v>1053</v>
      </c>
      <c r="G357" s="32"/>
      <c r="H357" s="60" t="str">
        <f>VLOOKUP(A357,Birdlist!C:F,4,FALSE)</f>
        <v>Upupa epops</v>
      </c>
      <c r="I357" s="31"/>
      <c r="J357" s="61" t="str">
        <f>VLOOKUP(A357,Birdlist!C:G,5,FALSE)</f>
        <v>A</v>
      </c>
      <c r="K357" s="34"/>
      <c r="L357" s="49"/>
      <c r="M357" s="49"/>
      <c r="N357" s="32" t="s">
        <v>121</v>
      </c>
    </row>
    <row r="358" spans="1:14" ht="12" customHeight="1" x14ac:dyDescent="0.2">
      <c r="A358" s="42">
        <v>357</v>
      </c>
      <c r="B358" s="25" t="s">
        <v>1056</v>
      </c>
      <c r="C358" s="25" t="s">
        <v>1055</v>
      </c>
      <c r="D358" s="59" t="str">
        <f>VLOOKUP(A358,Birdlist!C:E,3,FALSE)</f>
        <v>Rufous Hornbill</v>
      </c>
      <c r="E358" s="49"/>
      <c r="F358" s="32" t="s">
        <v>6</v>
      </c>
      <c r="G358" s="32"/>
      <c r="H358" s="60" t="str">
        <f>VLOOKUP(A358,Birdlist!C:F,4,FALSE)</f>
        <v>Buceros hydrocorax</v>
      </c>
      <c r="I358" s="31"/>
      <c r="J358" s="61" t="str">
        <f>VLOOKUP(A358,Birdlist!C:G,5,FALSE)</f>
        <v>E</v>
      </c>
      <c r="K358" s="25" t="s">
        <v>49</v>
      </c>
      <c r="L358" s="49" t="s">
        <v>50</v>
      </c>
      <c r="M358" s="49" t="s">
        <v>153</v>
      </c>
      <c r="N358" s="32" t="s">
        <v>121</v>
      </c>
    </row>
    <row r="359" spans="1:14" ht="12" customHeight="1" x14ac:dyDescent="0.2">
      <c r="A359" s="42">
        <v>358</v>
      </c>
      <c r="B359" s="25" t="s">
        <v>1056</v>
      </c>
      <c r="C359" s="25" t="s">
        <v>1055</v>
      </c>
      <c r="D359" s="59" t="str">
        <f>VLOOKUP(A359,Birdlist!C:E,3,FALSE)</f>
        <v>Palawan Hornbill</v>
      </c>
      <c r="E359" s="49"/>
      <c r="F359" s="32" t="s">
        <v>6</v>
      </c>
      <c r="G359" s="32"/>
      <c r="H359" s="60" t="str">
        <f>VLOOKUP(A359,Birdlist!C:F,4,FALSE)</f>
        <v>Anthracoceros marchei</v>
      </c>
      <c r="I359" s="31"/>
      <c r="J359" s="61" t="str">
        <f>VLOOKUP(A359,Birdlist!C:G,5,FALSE)</f>
        <v>E</v>
      </c>
      <c r="K359" s="25" t="s">
        <v>917</v>
      </c>
      <c r="L359" s="49" t="s">
        <v>50</v>
      </c>
      <c r="M359" s="49" t="s">
        <v>50</v>
      </c>
      <c r="N359" s="32" t="s">
        <v>121</v>
      </c>
    </row>
    <row r="360" spans="1:14" ht="12" customHeight="1" x14ac:dyDescent="0.2">
      <c r="A360" s="42">
        <v>359</v>
      </c>
      <c r="B360" s="25" t="s">
        <v>1056</v>
      </c>
      <c r="C360" s="25" t="s">
        <v>1055</v>
      </c>
      <c r="D360" s="59" t="str">
        <f>VLOOKUP(A360,Birdlist!C:E,3,FALSE)</f>
        <v>Sulu Hornbill</v>
      </c>
      <c r="E360" s="49"/>
      <c r="F360" s="32" t="s">
        <v>6</v>
      </c>
      <c r="G360" s="32"/>
      <c r="H360" s="60" t="str">
        <f>VLOOKUP(A360,Birdlist!C:F,4,FALSE)</f>
        <v>Anthracoceros montani</v>
      </c>
      <c r="I360" s="31"/>
      <c r="J360" s="61" t="str">
        <f>VLOOKUP(A360,Birdlist!C:G,5,FALSE)</f>
        <v>E</v>
      </c>
      <c r="K360" s="25" t="s">
        <v>906</v>
      </c>
      <c r="L360" s="49" t="s">
        <v>69</v>
      </c>
      <c r="M360" s="49" t="s">
        <v>69</v>
      </c>
      <c r="N360" s="32" t="s">
        <v>121</v>
      </c>
    </row>
    <row r="361" spans="1:14" ht="12" customHeight="1" x14ac:dyDescent="0.2">
      <c r="A361" s="42">
        <v>360</v>
      </c>
      <c r="B361" s="25" t="s">
        <v>1056</v>
      </c>
      <c r="C361" s="25" t="s">
        <v>1055</v>
      </c>
      <c r="D361" s="59" t="str">
        <f>VLOOKUP(A361,Birdlist!C:E,3,FALSE)</f>
        <v>Walden's Hornbill</v>
      </c>
      <c r="E361" s="44" t="s">
        <v>2520</v>
      </c>
      <c r="F361" s="32" t="s">
        <v>6</v>
      </c>
      <c r="G361" s="32" t="s">
        <v>2250</v>
      </c>
      <c r="H361" s="60" t="str">
        <f>VLOOKUP(A361,Birdlist!C:F,4,FALSE)</f>
        <v>Rhabdotorrhinus waldeni</v>
      </c>
      <c r="I361" s="31"/>
      <c r="J361" s="61" t="str">
        <f>VLOOKUP(A361,Birdlist!C:G,5,FALSE)</f>
        <v>E</v>
      </c>
      <c r="K361" s="25" t="s">
        <v>679</v>
      </c>
      <c r="L361" s="49" t="s">
        <v>69</v>
      </c>
      <c r="M361" s="49" t="s">
        <v>69</v>
      </c>
      <c r="N361" s="32" t="s">
        <v>6</v>
      </c>
    </row>
    <row r="362" spans="1:14" ht="12" customHeight="1" x14ac:dyDescent="0.2">
      <c r="A362" s="42">
        <v>361</v>
      </c>
      <c r="B362" s="25" t="s">
        <v>1056</v>
      </c>
      <c r="C362" s="25" t="s">
        <v>1055</v>
      </c>
      <c r="D362" s="59" t="str">
        <f>VLOOKUP(A362,Birdlist!C:E,3,FALSE)</f>
        <v>Writhed Hornbill</v>
      </c>
      <c r="E362" s="49"/>
      <c r="F362" s="32" t="s">
        <v>6</v>
      </c>
      <c r="G362" s="32"/>
      <c r="H362" s="60" t="str">
        <f>VLOOKUP(A362,Birdlist!C:F,4,FALSE)</f>
        <v>Rhabdotorrhinus leucocephalus</v>
      </c>
      <c r="I362" s="31"/>
      <c r="J362" s="61" t="str">
        <f>VLOOKUP(A362,Birdlist!C:G,5,FALSE)</f>
        <v>E</v>
      </c>
      <c r="K362" s="25" t="s">
        <v>672</v>
      </c>
      <c r="L362" s="49" t="s">
        <v>40</v>
      </c>
      <c r="M362" s="49" t="s">
        <v>50</v>
      </c>
      <c r="N362" s="32" t="s">
        <v>6</v>
      </c>
    </row>
    <row r="363" spans="1:14" ht="12" customHeight="1" x14ac:dyDescent="0.2">
      <c r="A363" s="42">
        <v>362</v>
      </c>
      <c r="B363" s="25" t="s">
        <v>1056</v>
      </c>
      <c r="C363" s="25" t="s">
        <v>1055</v>
      </c>
      <c r="D363" s="59" t="str">
        <f>VLOOKUP(A363,Birdlist!C:E,3,FALSE)</f>
        <v>Luzon Hornbill</v>
      </c>
      <c r="E363" s="49"/>
      <c r="F363" s="32" t="s">
        <v>1068</v>
      </c>
      <c r="G363" s="32"/>
      <c r="H363" s="60" t="str">
        <f>VLOOKUP(A363,Birdlist!C:F,4,FALSE)</f>
        <v>Penelopides manillae</v>
      </c>
      <c r="I363" s="31"/>
      <c r="J363" s="61" t="str">
        <f>VLOOKUP(A363,Birdlist!C:G,5,FALSE)</f>
        <v>E</v>
      </c>
      <c r="K363" s="25" t="s">
        <v>669</v>
      </c>
      <c r="L363" s="49"/>
      <c r="M363" s="49" t="s">
        <v>50</v>
      </c>
      <c r="N363" s="32" t="s">
        <v>2343</v>
      </c>
    </row>
    <row r="364" spans="1:14" ht="12" customHeight="1" x14ac:dyDescent="0.2">
      <c r="A364" s="42">
        <v>363</v>
      </c>
      <c r="B364" s="25" t="s">
        <v>1056</v>
      </c>
      <c r="C364" s="25" t="s">
        <v>1055</v>
      </c>
      <c r="D364" s="59" t="str">
        <f>VLOOKUP(A364,Birdlist!C:E,3,FALSE)</f>
        <v>Mindoro Hornbill</v>
      </c>
      <c r="E364" s="49"/>
      <c r="F364" s="32" t="s">
        <v>1068</v>
      </c>
      <c r="G364" s="32"/>
      <c r="H364" s="60" t="str">
        <f>VLOOKUP(A364,Birdlist!C:F,4,FALSE)</f>
        <v>Penelopides mindorensis</v>
      </c>
      <c r="I364" s="31"/>
      <c r="J364" s="61" t="str">
        <f>VLOOKUP(A364,Birdlist!C:G,5,FALSE)</f>
        <v>E</v>
      </c>
      <c r="K364" s="25" t="s">
        <v>676</v>
      </c>
      <c r="L364" s="49" t="s">
        <v>153</v>
      </c>
      <c r="M364" s="49" t="s">
        <v>153</v>
      </c>
      <c r="N364" s="32" t="s">
        <v>2344</v>
      </c>
    </row>
    <row r="365" spans="1:14" ht="12" customHeight="1" x14ac:dyDescent="0.2">
      <c r="A365" s="42">
        <v>364</v>
      </c>
      <c r="B365" s="25" t="s">
        <v>1056</v>
      </c>
      <c r="C365" s="25" t="s">
        <v>1055</v>
      </c>
      <c r="D365" s="59" t="str">
        <f>VLOOKUP(A365,Birdlist!C:E,3,FALSE)</f>
        <v>Mindanao Hornbill</v>
      </c>
      <c r="E365" s="49"/>
      <c r="F365" s="32" t="s">
        <v>1068</v>
      </c>
      <c r="G365" s="32"/>
      <c r="H365" s="60" t="str">
        <f>VLOOKUP(A365,Birdlist!C:F,4,FALSE)</f>
        <v>Penelopides affinis</v>
      </c>
      <c r="I365" s="31"/>
      <c r="J365" s="61" t="str">
        <f>VLOOKUP(A365,Birdlist!C:G,5,FALSE)</f>
        <v>E</v>
      </c>
      <c r="K365" s="25" t="s">
        <v>672</v>
      </c>
      <c r="L365" s="49"/>
      <c r="M365" s="49" t="s">
        <v>153</v>
      </c>
      <c r="N365" s="32" t="s">
        <v>2345</v>
      </c>
    </row>
    <row r="366" spans="1:14" ht="12" customHeight="1" x14ac:dyDescent="0.2">
      <c r="A366" s="42">
        <v>365</v>
      </c>
      <c r="B366" s="25" t="s">
        <v>1056</v>
      </c>
      <c r="C366" s="25" t="s">
        <v>1055</v>
      </c>
      <c r="D366" s="59" t="str">
        <f>VLOOKUP(A366,Birdlist!C:E,3,FALSE)</f>
        <v>Samar Hornbill</v>
      </c>
      <c r="E366" s="49"/>
      <c r="F366" s="32" t="s">
        <v>1068</v>
      </c>
      <c r="G366" s="32"/>
      <c r="H366" s="60" t="str">
        <f>VLOOKUP(A366,Birdlist!C:F,4,FALSE)</f>
        <v>Penelopides samarensis</v>
      </c>
      <c r="I366" s="31"/>
      <c r="J366" s="61" t="str">
        <f>VLOOKUP(A366,Birdlist!C:G,5,FALSE)</f>
        <v>E</v>
      </c>
      <c r="K366" s="25" t="s">
        <v>672</v>
      </c>
      <c r="L366" s="49"/>
      <c r="M366" s="49" t="s">
        <v>153</v>
      </c>
      <c r="N366" s="32" t="s">
        <v>2344</v>
      </c>
    </row>
    <row r="367" spans="1:14" ht="12" customHeight="1" x14ac:dyDescent="0.2">
      <c r="A367" s="42">
        <v>366</v>
      </c>
      <c r="B367" s="25" t="s">
        <v>1056</v>
      </c>
      <c r="C367" s="25" t="s">
        <v>1055</v>
      </c>
      <c r="D367" s="59" t="str">
        <f>VLOOKUP(A367,Birdlist!C:E,3,FALSE)</f>
        <v>Visayan Hornbill</v>
      </c>
      <c r="E367" s="49"/>
      <c r="F367" s="32" t="s">
        <v>1068</v>
      </c>
      <c r="G367" s="32"/>
      <c r="H367" s="60" t="str">
        <f>VLOOKUP(A367,Birdlist!C:F,4,FALSE)</f>
        <v>Penelopides panini</v>
      </c>
      <c r="I367" s="31"/>
      <c r="J367" s="61" t="str">
        <f>VLOOKUP(A367,Birdlist!C:G,5,FALSE)</f>
        <v>E</v>
      </c>
      <c r="K367" s="25" t="s">
        <v>679</v>
      </c>
      <c r="L367" s="49" t="s">
        <v>153</v>
      </c>
      <c r="M367" s="49" t="s">
        <v>69</v>
      </c>
      <c r="N367" s="32" t="s">
        <v>2346</v>
      </c>
    </row>
    <row r="368" spans="1:14" ht="12" customHeight="1" x14ac:dyDescent="0.2">
      <c r="A368" s="42">
        <v>367</v>
      </c>
      <c r="B368" s="25" t="s">
        <v>1083</v>
      </c>
      <c r="C368" s="25" t="s">
        <v>1082</v>
      </c>
      <c r="D368" s="59" t="str">
        <f>VLOOKUP(A368,Birdlist!C:E,3,FALSE)</f>
        <v>Coppersmith Barbet</v>
      </c>
      <c r="E368" s="49"/>
      <c r="F368" s="32" t="s">
        <v>6</v>
      </c>
      <c r="G368" s="52"/>
      <c r="H368" s="60" t="str">
        <f>VLOOKUP(A368,Birdlist!C:F,4,FALSE)</f>
        <v>Megalaima haemacephala</v>
      </c>
      <c r="I368" s="31" t="s">
        <v>2207</v>
      </c>
      <c r="J368" s="61" t="str">
        <f>VLOOKUP(A368,Birdlist!C:G,5,FALSE)</f>
        <v>R</v>
      </c>
      <c r="K368" s="34"/>
      <c r="L368" s="49"/>
      <c r="M368" s="49"/>
      <c r="N368" s="32" t="s">
        <v>121</v>
      </c>
    </row>
    <row r="369" spans="1:14" ht="12" customHeight="1" x14ac:dyDescent="0.2">
      <c r="A369" s="42">
        <v>368</v>
      </c>
      <c r="B369" s="25" t="s">
        <v>1087</v>
      </c>
      <c r="C369" s="25" t="s">
        <v>1086</v>
      </c>
      <c r="D369" s="59" t="str">
        <f>VLOOKUP(A369,Birdlist!C:E,3,FALSE)</f>
        <v>Philippine Pygmy Woodpecker</v>
      </c>
      <c r="E369" s="49"/>
      <c r="F369" s="32" t="s">
        <v>6</v>
      </c>
      <c r="G369" s="32" t="s">
        <v>2180</v>
      </c>
      <c r="H369" s="60" t="str">
        <f>VLOOKUP(A369,Birdlist!C:F,4,FALSE)</f>
        <v>Dendrocopos maculatus</v>
      </c>
      <c r="I369" s="31"/>
      <c r="J369" s="61" t="str">
        <f>VLOOKUP(A369,Birdlist!C:G,5,FALSE)</f>
        <v>E</v>
      </c>
      <c r="K369" s="25" t="s">
        <v>49</v>
      </c>
      <c r="L369" s="49"/>
      <c r="M369" s="49"/>
      <c r="N369" s="32" t="s">
        <v>121</v>
      </c>
    </row>
    <row r="370" spans="1:14" ht="12" customHeight="1" x14ac:dyDescent="0.2">
      <c r="A370" s="42">
        <v>369</v>
      </c>
      <c r="B370" s="25" t="s">
        <v>1087</v>
      </c>
      <c r="C370" s="25" t="s">
        <v>1086</v>
      </c>
      <c r="D370" s="59" t="str">
        <f>VLOOKUP(A370,Birdlist!C:E,3,FALSE)</f>
        <v>Sulu Pygmy Woodpecker</v>
      </c>
      <c r="E370" s="49"/>
      <c r="F370" s="32" t="s">
        <v>1091</v>
      </c>
      <c r="G370" s="32" t="s">
        <v>2181</v>
      </c>
      <c r="H370" s="60" t="str">
        <f>VLOOKUP(A370,Birdlist!C:F,4,FALSE)</f>
        <v>Dendrocopos ramsayi</v>
      </c>
      <c r="I370" s="31"/>
      <c r="J370" s="61" t="str">
        <f>VLOOKUP(A370,Birdlist!C:G,5,FALSE)</f>
        <v>E</v>
      </c>
      <c r="K370" s="25" t="s">
        <v>906</v>
      </c>
      <c r="L370" s="49" t="s">
        <v>50</v>
      </c>
      <c r="M370" s="49" t="s">
        <v>50</v>
      </c>
      <c r="N370" s="32" t="s">
        <v>2347</v>
      </c>
    </row>
    <row r="371" spans="1:14" ht="12" customHeight="1" x14ac:dyDescent="0.2">
      <c r="A371" s="42">
        <v>370</v>
      </c>
      <c r="B371" s="25" t="s">
        <v>1087</v>
      </c>
      <c r="C371" s="25" t="s">
        <v>1086</v>
      </c>
      <c r="D371" s="59" t="str">
        <f>VLOOKUP(A371,Birdlist!C:E,3,FALSE)</f>
        <v>White-bellied Woodpecker</v>
      </c>
      <c r="E371" s="49"/>
      <c r="F371" s="32" t="s">
        <v>6</v>
      </c>
      <c r="G371" s="32"/>
      <c r="H371" s="60" t="str">
        <f>VLOOKUP(A371,Birdlist!C:F,4,FALSE)</f>
        <v>Dryocopus javensis</v>
      </c>
      <c r="I371" s="31"/>
      <c r="J371" s="61" t="str">
        <f>VLOOKUP(A371,Birdlist!C:G,5,FALSE)</f>
        <v>R</v>
      </c>
      <c r="K371" s="34"/>
      <c r="L371" s="49"/>
      <c r="M371" s="49"/>
      <c r="N371" s="32" t="s">
        <v>121</v>
      </c>
    </row>
    <row r="372" spans="1:14" ht="12" customHeight="1" x14ac:dyDescent="0.2">
      <c r="A372" s="42">
        <v>371</v>
      </c>
      <c r="B372" s="25" t="s">
        <v>1087</v>
      </c>
      <c r="C372" s="25" t="s">
        <v>1086</v>
      </c>
      <c r="D372" s="59" t="str">
        <f>VLOOKUP(A372,Birdlist!C:E,3,FALSE)</f>
        <v>Spot-throated Flameback</v>
      </c>
      <c r="E372" s="49"/>
      <c r="F372" s="32" t="s">
        <v>1097</v>
      </c>
      <c r="G372" s="32"/>
      <c r="H372" s="60" t="str">
        <f>VLOOKUP(A372,Birdlist!C:F,4,FALSE)</f>
        <v>Dinopium everetti</v>
      </c>
      <c r="I372" s="31"/>
      <c r="J372" s="61" t="str">
        <f>VLOOKUP(A372,Birdlist!C:G,5,FALSE)</f>
        <v>E</v>
      </c>
      <c r="K372" s="25" t="s">
        <v>917</v>
      </c>
      <c r="L372" s="49" t="s">
        <v>40</v>
      </c>
      <c r="M372" s="49" t="s">
        <v>2482</v>
      </c>
      <c r="N372" s="32" t="s">
        <v>2348</v>
      </c>
    </row>
    <row r="373" spans="1:14" ht="12" customHeight="1" x14ac:dyDescent="0.2">
      <c r="A373" s="42">
        <v>372</v>
      </c>
      <c r="B373" s="25" t="s">
        <v>1087</v>
      </c>
      <c r="C373" s="25" t="s">
        <v>1086</v>
      </c>
      <c r="D373" s="59" t="str">
        <f>VLOOKUP(A373,Birdlist!C:E,3,FALSE)</f>
        <v>Buff-spotted Flameback</v>
      </c>
      <c r="E373" s="49"/>
      <c r="F373" s="32" t="s">
        <v>1101</v>
      </c>
      <c r="G373" s="32"/>
      <c r="H373" s="60" t="str">
        <f>VLOOKUP(A373,Birdlist!C:F,4,FALSE)</f>
        <v>Chrysocolaptes lucidus</v>
      </c>
      <c r="I373" s="31"/>
      <c r="J373" s="61" t="str">
        <f>VLOOKUP(A373,Birdlist!C:G,5,FALSE)</f>
        <v>E</v>
      </c>
      <c r="K373" s="25" t="s">
        <v>672</v>
      </c>
      <c r="L373" s="49"/>
      <c r="M373" s="49"/>
      <c r="N373" s="32" t="s">
        <v>2349</v>
      </c>
    </row>
    <row r="374" spans="1:14" ht="12" customHeight="1" x14ac:dyDescent="0.2">
      <c r="A374" s="42">
        <v>373</v>
      </c>
      <c r="B374" s="25" t="s">
        <v>1087</v>
      </c>
      <c r="C374" s="25" t="s">
        <v>1086</v>
      </c>
      <c r="D374" s="59" t="str">
        <f>VLOOKUP(A374,Birdlist!C:E,3,FALSE)</f>
        <v>Luzon Flameback</v>
      </c>
      <c r="E374" s="49"/>
      <c r="F374" s="32" t="s">
        <v>1105</v>
      </c>
      <c r="G374" s="32"/>
      <c r="H374" s="60" t="str">
        <f>VLOOKUP(A374,Birdlist!C:F,4,FALSE)</f>
        <v>Chrysocolaptes haematribon</v>
      </c>
      <c r="I374" s="31"/>
      <c r="J374" s="61" t="str">
        <f>VLOOKUP(A374,Birdlist!C:G,5,FALSE)</f>
        <v>E</v>
      </c>
      <c r="K374" s="25" t="s">
        <v>669</v>
      </c>
      <c r="L374" s="49"/>
      <c r="M374" s="49"/>
      <c r="N374" s="32" t="s">
        <v>2350</v>
      </c>
    </row>
    <row r="375" spans="1:14" ht="12" customHeight="1" x14ac:dyDescent="0.2">
      <c r="A375" s="42">
        <v>374</v>
      </c>
      <c r="B375" s="25" t="s">
        <v>1087</v>
      </c>
      <c r="C375" s="25" t="s">
        <v>1086</v>
      </c>
      <c r="D375" s="59" t="str">
        <f>VLOOKUP(A375,Birdlist!C:E,3,FALSE)</f>
        <v>Yellow-faced Flameback</v>
      </c>
      <c r="E375" s="49"/>
      <c r="F375" s="32" t="s">
        <v>1101</v>
      </c>
      <c r="G375" s="32"/>
      <c r="H375" s="60" t="str">
        <f>VLOOKUP(A375,Birdlist!C:F,4,FALSE)</f>
        <v>Chrysocolaptes xanthocephalus</v>
      </c>
      <c r="I375" s="31"/>
      <c r="J375" s="61" t="str">
        <f>VLOOKUP(A375,Birdlist!C:G,5,FALSE)</f>
        <v>E</v>
      </c>
      <c r="K375" s="25" t="s">
        <v>679</v>
      </c>
      <c r="L375" s="49" t="s">
        <v>153</v>
      </c>
      <c r="M375" s="49" t="s">
        <v>153</v>
      </c>
      <c r="N375" s="32" t="s">
        <v>2351</v>
      </c>
    </row>
    <row r="376" spans="1:14" ht="12" customHeight="1" x14ac:dyDescent="0.2">
      <c r="A376" s="42">
        <v>375</v>
      </c>
      <c r="B376" s="25" t="s">
        <v>1087</v>
      </c>
      <c r="C376" s="25" t="s">
        <v>1086</v>
      </c>
      <c r="D376" s="59" t="str">
        <f>VLOOKUP(A376,Birdlist!C:E,3,FALSE)</f>
        <v>Red-headed Flameback</v>
      </c>
      <c r="E376" s="49"/>
      <c r="F376" s="32" t="s">
        <v>1101</v>
      </c>
      <c r="G376" s="32"/>
      <c r="H376" s="60" t="str">
        <f>VLOOKUP(A376,Birdlist!C:F,4,FALSE)</f>
        <v>Chrysocolaptes erythrocephalus</v>
      </c>
      <c r="I376" s="31"/>
      <c r="J376" s="61" t="str">
        <f>VLOOKUP(A376,Birdlist!C:G,5,FALSE)</f>
        <v>E</v>
      </c>
      <c r="K376" s="25" t="s">
        <v>96</v>
      </c>
      <c r="L376" s="49" t="s">
        <v>153</v>
      </c>
      <c r="M376" s="49" t="s">
        <v>153</v>
      </c>
      <c r="N376" s="32" t="s">
        <v>2352</v>
      </c>
    </row>
    <row r="377" spans="1:14" ht="12" customHeight="1" x14ac:dyDescent="0.2">
      <c r="A377" s="42">
        <v>376</v>
      </c>
      <c r="B377" s="25" t="s">
        <v>1087</v>
      </c>
      <c r="C377" s="25" t="s">
        <v>1086</v>
      </c>
      <c r="D377" s="59" t="str">
        <f>VLOOKUP(A377,Birdlist!C:E,3,FALSE)</f>
        <v>Sooty Woodpecker</v>
      </c>
      <c r="E377" s="49"/>
      <c r="F377" s="32" t="s">
        <v>6</v>
      </c>
      <c r="G377" s="32" t="s">
        <v>2212</v>
      </c>
      <c r="H377" s="60" t="str">
        <f>VLOOKUP(A377,Birdlist!C:F,4,FALSE)</f>
        <v>Mulleripicus funebris</v>
      </c>
      <c r="I377" s="31"/>
      <c r="J377" s="61" t="str">
        <f>VLOOKUP(A377,Birdlist!C:G,5,FALSE)</f>
        <v>E</v>
      </c>
      <c r="K377" s="25" t="s">
        <v>49</v>
      </c>
      <c r="L377" s="49" t="s">
        <v>40</v>
      </c>
      <c r="M377" s="49"/>
      <c r="N377" s="32" t="s">
        <v>121</v>
      </c>
    </row>
    <row r="378" spans="1:14" ht="12" customHeight="1" x14ac:dyDescent="0.2">
      <c r="A378" s="42">
        <v>377</v>
      </c>
      <c r="B378" s="25" t="s">
        <v>1087</v>
      </c>
      <c r="C378" s="25" t="s">
        <v>1086</v>
      </c>
      <c r="D378" s="59" t="str">
        <f>VLOOKUP(A378,Birdlist!C:E,3,FALSE)</f>
        <v>Great Slaty Woodpecker</v>
      </c>
      <c r="E378" s="49"/>
      <c r="F378" s="32" t="s">
        <v>6</v>
      </c>
      <c r="G378" s="32"/>
      <c r="H378" s="60" t="str">
        <f>VLOOKUP(A378,Birdlist!C:F,4,FALSE)</f>
        <v>Mulleripicus pulverulentus</v>
      </c>
      <c r="I378" s="31"/>
      <c r="J378" s="61" t="str">
        <f>VLOOKUP(A378,Birdlist!C:G,5,FALSE)</f>
        <v>R</v>
      </c>
      <c r="K378" s="34"/>
      <c r="L378" s="49" t="s">
        <v>50</v>
      </c>
      <c r="M378" s="49" t="s">
        <v>50</v>
      </c>
      <c r="N378" s="32" t="s">
        <v>121</v>
      </c>
    </row>
    <row r="379" spans="1:14" ht="12" customHeight="1" x14ac:dyDescent="0.2">
      <c r="A379" s="42">
        <v>378</v>
      </c>
      <c r="B379" s="32" t="s">
        <v>1120</v>
      </c>
      <c r="C379" s="25" t="s">
        <v>1118</v>
      </c>
      <c r="D379" s="59" t="str">
        <f>VLOOKUP(A379,Birdlist!C:E,3,FALSE)</f>
        <v>Philippine Falconet</v>
      </c>
      <c r="E379" s="49"/>
      <c r="F379" s="32" t="s">
        <v>6</v>
      </c>
      <c r="G379" s="32"/>
      <c r="H379" s="60" t="str">
        <f>VLOOKUP(A379,Birdlist!C:F,4,FALSE)</f>
        <v>Microhierax erythrogenys</v>
      </c>
      <c r="I379" s="31"/>
      <c r="J379" s="61" t="str">
        <f>VLOOKUP(A379,Birdlist!C:G,5,FALSE)</f>
        <v>E</v>
      </c>
      <c r="K379" s="25" t="s">
        <v>49</v>
      </c>
      <c r="L379" s="49"/>
      <c r="M379" s="49"/>
      <c r="N379" s="32" t="s">
        <v>121</v>
      </c>
    </row>
    <row r="380" spans="1:14" ht="12" customHeight="1" x14ac:dyDescent="0.2">
      <c r="A380" s="42">
        <v>379</v>
      </c>
      <c r="B380" s="32" t="s">
        <v>1120</v>
      </c>
      <c r="C380" s="25" t="s">
        <v>1118</v>
      </c>
      <c r="D380" s="59" t="str">
        <f>VLOOKUP(A380,Birdlist!C:E,3,FALSE)</f>
        <v>Common Kestrel</v>
      </c>
      <c r="E380" s="49"/>
      <c r="F380" s="32" t="s">
        <v>1124</v>
      </c>
      <c r="G380" s="32" t="s">
        <v>1124</v>
      </c>
      <c r="H380" s="60" t="str">
        <f>VLOOKUP(A380,Birdlist!C:F,4,FALSE)</f>
        <v>Falco tinnunculus</v>
      </c>
      <c r="I380" s="31"/>
      <c r="J380" s="61" t="str">
        <f>VLOOKUP(A380,Birdlist!C:G,5,FALSE)</f>
        <v>M</v>
      </c>
      <c r="K380" s="34"/>
      <c r="L380" s="49"/>
      <c r="M380" s="49"/>
      <c r="N380" s="32" t="s">
        <v>121</v>
      </c>
    </row>
    <row r="381" spans="1:14" ht="12" customHeight="1" x14ac:dyDescent="0.2">
      <c r="A381" s="42">
        <v>380</v>
      </c>
      <c r="B381" s="32" t="s">
        <v>1120</v>
      </c>
      <c r="C381" s="25" t="s">
        <v>1118</v>
      </c>
      <c r="D381" s="59" t="str">
        <f>VLOOKUP(A381,Birdlist!C:E,3,FALSE)</f>
        <v>Spotted Kestrel</v>
      </c>
      <c r="E381" s="44" t="s">
        <v>2520</v>
      </c>
      <c r="F381" s="25" t="s">
        <v>2279</v>
      </c>
      <c r="G381" s="25"/>
      <c r="H381" s="60" t="str">
        <f>VLOOKUP(A381,Birdlist!C:F,4,FALSE)</f>
        <v>Falco moluccensis</v>
      </c>
      <c r="I381" s="27"/>
      <c r="J381" s="61" t="str">
        <f>VLOOKUP(A381,Birdlist!C:G,5,FALSE)</f>
        <v>R</v>
      </c>
      <c r="K381" s="25"/>
      <c r="L381" s="44"/>
      <c r="M381" s="44"/>
      <c r="N381" s="25" t="s">
        <v>1128</v>
      </c>
    </row>
    <row r="382" spans="1:14" ht="12" customHeight="1" x14ac:dyDescent="0.2">
      <c r="A382" s="42">
        <v>381</v>
      </c>
      <c r="B382" s="32" t="s">
        <v>1120</v>
      </c>
      <c r="C382" s="25" t="s">
        <v>1118</v>
      </c>
      <c r="D382" s="59" t="str">
        <f>VLOOKUP(A382,Birdlist!C:E,3,FALSE)</f>
        <v>Amur Falcon</v>
      </c>
      <c r="E382" s="44" t="s">
        <v>2520</v>
      </c>
      <c r="F382" s="25" t="s">
        <v>2279</v>
      </c>
      <c r="G382" s="32"/>
      <c r="H382" s="60" t="str">
        <f>VLOOKUP(A382,Birdlist!C:F,4,FALSE)</f>
        <v>Falco amurensis</v>
      </c>
      <c r="I382" s="31"/>
      <c r="J382" s="61" t="str">
        <f>VLOOKUP(A382,Birdlist!C:G,5,FALSE)</f>
        <v>A</v>
      </c>
      <c r="K382" s="34"/>
      <c r="L382" s="49"/>
      <c r="M382" s="49"/>
      <c r="N382" s="32" t="s">
        <v>1131</v>
      </c>
    </row>
    <row r="383" spans="1:14" ht="12" customHeight="1" x14ac:dyDescent="0.2">
      <c r="A383" s="42">
        <v>382</v>
      </c>
      <c r="B383" s="32" t="s">
        <v>1120</v>
      </c>
      <c r="C383" s="25" t="s">
        <v>1118</v>
      </c>
      <c r="D383" s="59" t="str">
        <f>VLOOKUP(A383,Birdlist!C:E,3,FALSE)</f>
        <v>Merlin</v>
      </c>
      <c r="E383" s="44" t="s">
        <v>2520</v>
      </c>
      <c r="F383" s="25"/>
      <c r="G383" s="32"/>
      <c r="H383" s="60" t="str">
        <f>VLOOKUP(A383,Birdlist!C:F,4,FALSE)</f>
        <v>Falco columbarius</v>
      </c>
      <c r="I383" s="31"/>
      <c r="J383" s="61" t="str">
        <f>VLOOKUP(A383,Birdlist!C:G,5,FALSE)</f>
        <v>A</v>
      </c>
      <c r="K383" s="34"/>
      <c r="L383" s="49"/>
      <c r="M383" s="49"/>
      <c r="N383" s="32" t="s">
        <v>121</v>
      </c>
    </row>
    <row r="384" spans="1:14" ht="12" customHeight="1" x14ac:dyDescent="0.2">
      <c r="A384" s="42">
        <v>383</v>
      </c>
      <c r="B384" s="32" t="s">
        <v>1120</v>
      </c>
      <c r="C384" s="25" t="s">
        <v>1118</v>
      </c>
      <c r="D384" s="59" t="str">
        <f>VLOOKUP(A384,Birdlist!C:E,3,FALSE)</f>
        <v>Eurasian Hobby</v>
      </c>
      <c r="E384" s="44" t="s">
        <v>2520</v>
      </c>
      <c r="F384" s="25" t="s">
        <v>2279</v>
      </c>
      <c r="G384" s="32"/>
      <c r="H384" s="60" t="str">
        <f>VLOOKUP(A384,Birdlist!C:F,4,FALSE)</f>
        <v>Falco subbuteo</v>
      </c>
      <c r="I384" s="31"/>
      <c r="J384" s="61" t="str">
        <f>VLOOKUP(A384,Birdlist!C:G,5,FALSE)</f>
        <v>A</v>
      </c>
      <c r="K384" s="34"/>
      <c r="L384" s="49"/>
      <c r="M384" s="49"/>
      <c r="N384" s="25" t="s">
        <v>1136</v>
      </c>
    </row>
    <row r="385" spans="1:14" ht="12" customHeight="1" x14ac:dyDescent="0.2">
      <c r="A385" s="42">
        <v>384</v>
      </c>
      <c r="B385" s="32" t="s">
        <v>1120</v>
      </c>
      <c r="C385" s="25" t="s">
        <v>1118</v>
      </c>
      <c r="D385" s="59" t="str">
        <f>VLOOKUP(A385,Birdlist!C:E,3,FALSE)</f>
        <v>Oriental Hobby</v>
      </c>
      <c r="E385" s="49"/>
      <c r="F385" s="32" t="s">
        <v>6</v>
      </c>
      <c r="G385" s="32"/>
      <c r="H385" s="60" t="str">
        <f>VLOOKUP(A385,Birdlist!C:F,4,FALSE)</f>
        <v>Falco severus</v>
      </c>
      <c r="I385" s="31"/>
      <c r="J385" s="61" t="str">
        <f>VLOOKUP(A385,Birdlist!C:G,5,FALSE)</f>
        <v>R</v>
      </c>
      <c r="K385" s="34"/>
      <c r="L385" s="49"/>
      <c r="M385" s="49"/>
      <c r="N385" s="32" t="s">
        <v>121</v>
      </c>
    </row>
    <row r="386" spans="1:14" ht="12" customHeight="1" x14ac:dyDescent="0.2">
      <c r="A386" s="42">
        <v>385</v>
      </c>
      <c r="B386" s="32" t="s">
        <v>1120</v>
      </c>
      <c r="C386" s="25" t="s">
        <v>1118</v>
      </c>
      <c r="D386" s="59" t="str">
        <f>VLOOKUP(A386,Birdlist!C:E,3,FALSE)</f>
        <v>Peregrine Falcon</v>
      </c>
      <c r="E386" s="49"/>
      <c r="F386" s="32" t="s">
        <v>6</v>
      </c>
      <c r="G386" s="32"/>
      <c r="H386" s="60" t="str">
        <f>VLOOKUP(A386,Birdlist!C:F,4,FALSE)</f>
        <v>Falco peregrinus</v>
      </c>
      <c r="I386" s="31"/>
      <c r="J386" s="61" t="str">
        <f>VLOOKUP(A386,Birdlist!C:G,5,FALSE)</f>
        <v>R,M</v>
      </c>
      <c r="K386" s="34"/>
      <c r="L386" s="49"/>
      <c r="M386" s="49"/>
      <c r="N386" s="32" t="s">
        <v>121</v>
      </c>
    </row>
    <row r="387" spans="1:14" ht="12" customHeight="1" x14ac:dyDescent="0.2">
      <c r="A387" s="42">
        <v>386</v>
      </c>
      <c r="B387" s="25" t="s">
        <v>1142</v>
      </c>
      <c r="C387" s="25" t="s">
        <v>1141</v>
      </c>
      <c r="D387" s="59" t="str">
        <f>VLOOKUP(A387,Birdlist!C:E,3,FALSE)</f>
        <v>Red-vented Cockatoo</v>
      </c>
      <c r="E387" s="44" t="s">
        <v>2520</v>
      </c>
      <c r="F387" s="32" t="s">
        <v>1144</v>
      </c>
      <c r="G387" s="32"/>
      <c r="H387" s="60" t="str">
        <f>VLOOKUP(A387,Birdlist!C:F,4,FALSE)</f>
        <v>Cacatua haematuropygia</v>
      </c>
      <c r="I387" s="31"/>
      <c r="J387" s="61" t="str">
        <f>VLOOKUP(A387,Birdlist!C:G,5,FALSE)</f>
        <v>E</v>
      </c>
      <c r="K387" s="25" t="s">
        <v>49</v>
      </c>
      <c r="L387" s="49" t="s">
        <v>69</v>
      </c>
      <c r="M387" s="49" t="s">
        <v>69</v>
      </c>
      <c r="N387" s="32" t="s">
        <v>121</v>
      </c>
    </row>
    <row r="388" spans="1:14" ht="12" customHeight="1" x14ac:dyDescent="0.2">
      <c r="A388" s="42">
        <v>387</v>
      </c>
      <c r="B388" s="25" t="s">
        <v>1147</v>
      </c>
      <c r="C388" s="25" t="s">
        <v>1146</v>
      </c>
      <c r="D388" s="59" t="str">
        <f>VLOOKUP(A388,Birdlist!C:E,3,FALSE)</f>
        <v>Mindanao Racket-tail</v>
      </c>
      <c r="E388" s="49"/>
      <c r="F388" s="32" t="s">
        <v>1149</v>
      </c>
      <c r="G388" s="32" t="s">
        <v>2245</v>
      </c>
      <c r="H388" s="60" t="str">
        <f>VLOOKUP(A388,Birdlist!C:F,4,FALSE)</f>
        <v>Prioniturus waterstradti</v>
      </c>
      <c r="I388" s="31"/>
      <c r="J388" s="61" t="str">
        <f>VLOOKUP(A388,Birdlist!C:G,5,FALSE)</f>
        <v>E</v>
      </c>
      <c r="K388" s="25" t="s">
        <v>852</v>
      </c>
      <c r="L388" s="49" t="s">
        <v>40</v>
      </c>
      <c r="M388" s="49" t="s">
        <v>50</v>
      </c>
      <c r="N388" s="32" t="s">
        <v>2353</v>
      </c>
    </row>
    <row r="389" spans="1:14" ht="12" customHeight="1" x14ac:dyDescent="0.2">
      <c r="A389" s="42">
        <v>388</v>
      </c>
      <c r="B389" s="25" t="s">
        <v>1147</v>
      </c>
      <c r="C389" s="25" t="s">
        <v>1146</v>
      </c>
      <c r="D389" s="59" t="str">
        <f>VLOOKUP(A389,Birdlist!C:E,3,FALSE)</f>
        <v>Montane Racket-tail</v>
      </c>
      <c r="E389" s="49"/>
      <c r="F389" s="32" t="s">
        <v>1149</v>
      </c>
      <c r="G389" s="32" t="s">
        <v>2244</v>
      </c>
      <c r="H389" s="60" t="str">
        <f>VLOOKUP(A389,Birdlist!C:F,4,FALSE)</f>
        <v>Prioniturus montanus</v>
      </c>
      <c r="I389" s="31"/>
      <c r="J389" s="61" t="str">
        <f>VLOOKUP(A389,Birdlist!C:G,5,FALSE)</f>
        <v>E</v>
      </c>
      <c r="K389" s="25" t="s">
        <v>303</v>
      </c>
      <c r="L389" s="49" t="s">
        <v>40</v>
      </c>
      <c r="M389" s="49" t="s">
        <v>153</v>
      </c>
      <c r="N389" s="32" t="s">
        <v>693</v>
      </c>
    </row>
    <row r="390" spans="1:14" ht="12" customHeight="1" x14ac:dyDescent="0.2">
      <c r="A390" s="42">
        <v>389</v>
      </c>
      <c r="B390" s="25" t="s">
        <v>1147</v>
      </c>
      <c r="C390" s="25" t="s">
        <v>1146</v>
      </c>
      <c r="D390" s="59" t="str">
        <f>VLOOKUP(A390,Birdlist!C:E,3,FALSE)</f>
        <v>Blue-headed Racket-tail</v>
      </c>
      <c r="E390" s="49"/>
      <c r="F390" s="32" t="s">
        <v>1155</v>
      </c>
      <c r="G390" s="32" t="s">
        <v>1155</v>
      </c>
      <c r="H390" s="60" t="str">
        <f>VLOOKUP(A390,Birdlist!C:F,4,FALSE)</f>
        <v>Prioniturus platenae</v>
      </c>
      <c r="I390" s="31"/>
      <c r="J390" s="61" t="str">
        <f>VLOOKUP(A390,Birdlist!C:G,5,FALSE)</f>
        <v>E</v>
      </c>
      <c r="K390" s="25" t="s">
        <v>917</v>
      </c>
      <c r="L390" s="49" t="s">
        <v>50</v>
      </c>
      <c r="M390" s="49" t="s">
        <v>50</v>
      </c>
      <c r="N390" s="32" t="s">
        <v>121</v>
      </c>
    </row>
    <row r="391" spans="1:14" ht="12" customHeight="1" x14ac:dyDescent="0.2">
      <c r="A391" s="42">
        <v>390</v>
      </c>
      <c r="B391" s="25" t="s">
        <v>1147</v>
      </c>
      <c r="C391" s="25" t="s">
        <v>1146</v>
      </c>
      <c r="D391" s="59" t="str">
        <f>VLOOKUP(A391,Birdlist!C:E,3,FALSE)</f>
        <v>Mindoro Racket-tail</v>
      </c>
      <c r="E391" s="49"/>
      <c r="F391" s="32" t="s">
        <v>1158</v>
      </c>
      <c r="G391" s="32" t="s">
        <v>2243</v>
      </c>
      <c r="H391" s="60" t="str">
        <f>VLOOKUP(A391,Birdlist!C:F,4,FALSE)</f>
        <v>Prioniturus mindorensis</v>
      </c>
      <c r="I391" s="31"/>
      <c r="J391" s="61" t="str">
        <f>VLOOKUP(A391,Birdlist!C:G,5,FALSE)</f>
        <v>E</v>
      </c>
      <c r="K391" s="25" t="s">
        <v>676</v>
      </c>
      <c r="L391" s="49" t="s">
        <v>50</v>
      </c>
      <c r="M391" s="49" t="s">
        <v>153</v>
      </c>
      <c r="N391" s="32" t="s">
        <v>2354</v>
      </c>
    </row>
    <row r="392" spans="1:14" ht="12" customHeight="1" x14ac:dyDescent="0.2">
      <c r="A392" s="42">
        <v>391</v>
      </c>
      <c r="B392" s="25" t="s">
        <v>1147</v>
      </c>
      <c r="C392" s="25" t="s">
        <v>1146</v>
      </c>
      <c r="D392" s="59" t="str">
        <f>VLOOKUP(A392,Birdlist!C:E,3,FALSE)</f>
        <v>Blue-winged Racket-tail</v>
      </c>
      <c r="E392" s="44" t="s">
        <v>2520</v>
      </c>
      <c r="F392" s="32" t="s">
        <v>1162</v>
      </c>
      <c r="G392" s="32" t="s">
        <v>1162</v>
      </c>
      <c r="H392" s="60" t="str">
        <f>VLOOKUP(A392,Birdlist!C:F,4,FALSE)</f>
        <v>Prioniturus verticalis</v>
      </c>
      <c r="I392" s="31"/>
      <c r="J392" s="61" t="str">
        <f>VLOOKUP(A392,Birdlist!C:G,5,FALSE)</f>
        <v>E</v>
      </c>
      <c r="K392" s="25" t="s">
        <v>906</v>
      </c>
      <c r="L392" s="49" t="s">
        <v>69</v>
      </c>
      <c r="M392" s="49" t="s">
        <v>69</v>
      </c>
      <c r="N392" s="32"/>
    </row>
    <row r="393" spans="1:14" ht="12" customHeight="1" x14ac:dyDescent="0.2">
      <c r="A393" s="42">
        <v>392</v>
      </c>
      <c r="B393" s="25" t="s">
        <v>1147</v>
      </c>
      <c r="C393" s="25" t="s">
        <v>1146</v>
      </c>
      <c r="D393" s="59" t="str">
        <f>VLOOKUP(A393,Birdlist!C:E,3,FALSE)</f>
        <v>Green Racket-tail</v>
      </c>
      <c r="E393" s="49"/>
      <c r="F393" s="32" t="s">
        <v>1165</v>
      </c>
      <c r="G393" s="32" t="s">
        <v>1165</v>
      </c>
      <c r="H393" s="60" t="str">
        <f>VLOOKUP(A393,Birdlist!C:F,4,FALSE)</f>
        <v>Prioniturus luconensis</v>
      </c>
      <c r="I393" s="31"/>
      <c r="J393" s="61" t="str">
        <f>VLOOKUP(A393,Birdlist!C:G,5,FALSE)</f>
        <v>E</v>
      </c>
      <c r="K393" s="25" t="s">
        <v>669</v>
      </c>
      <c r="L393" s="49" t="s">
        <v>153</v>
      </c>
      <c r="M393" s="49" t="s">
        <v>69</v>
      </c>
      <c r="N393" s="32" t="s">
        <v>121</v>
      </c>
    </row>
    <row r="394" spans="1:14" ht="12" customHeight="1" x14ac:dyDescent="0.2">
      <c r="A394" s="42">
        <v>393</v>
      </c>
      <c r="B394" s="25" t="s">
        <v>1147</v>
      </c>
      <c r="C394" s="25" t="s">
        <v>1146</v>
      </c>
      <c r="D394" s="59" t="str">
        <f>VLOOKUP(A394,Birdlist!C:E,3,FALSE)</f>
        <v>Blue-crowned Racket-tail</v>
      </c>
      <c r="E394" s="49"/>
      <c r="F394" s="32" t="s">
        <v>1168</v>
      </c>
      <c r="G394" s="32" t="s">
        <v>1168</v>
      </c>
      <c r="H394" s="60" t="str">
        <f>VLOOKUP(A394,Birdlist!C:F,4,FALSE)</f>
        <v>Prioniturus discurus</v>
      </c>
      <c r="I394" s="31"/>
      <c r="J394" s="61" t="str">
        <f>VLOOKUP(A394,Birdlist!C:G,5,FALSE)</f>
        <v>E</v>
      </c>
      <c r="K394" s="25" t="s">
        <v>49</v>
      </c>
      <c r="L394" s="49"/>
      <c r="M394" s="49" t="s">
        <v>2482</v>
      </c>
      <c r="N394" s="32" t="s">
        <v>2355</v>
      </c>
    </row>
    <row r="395" spans="1:14" ht="12" customHeight="1" x14ac:dyDescent="0.2">
      <c r="A395" s="42">
        <v>394</v>
      </c>
      <c r="B395" s="25" t="s">
        <v>1147</v>
      </c>
      <c r="C395" s="25" t="s">
        <v>1146</v>
      </c>
      <c r="D395" s="59" t="str">
        <f>VLOOKUP(A395,Birdlist!C:E,3,FALSE)</f>
        <v>Great-billed Parrot</v>
      </c>
      <c r="E395" s="44" t="s">
        <v>2520</v>
      </c>
      <c r="F395" s="32" t="s">
        <v>6</v>
      </c>
      <c r="G395" s="32"/>
      <c r="H395" s="60" t="str">
        <f>VLOOKUP(A395,Birdlist!C:F,4,FALSE)</f>
        <v>Tanygnathus megalorynchos</v>
      </c>
      <c r="I395" s="31"/>
      <c r="J395" s="61" t="str">
        <f>VLOOKUP(A395,Birdlist!C:G,5,FALSE)</f>
        <v>R</v>
      </c>
      <c r="K395" s="34"/>
      <c r="L395" s="49"/>
      <c r="M395" s="49"/>
      <c r="N395" s="32" t="s">
        <v>1173</v>
      </c>
    </row>
    <row r="396" spans="1:14" ht="12" customHeight="1" x14ac:dyDescent="0.2">
      <c r="A396" s="42">
        <v>395</v>
      </c>
      <c r="B396" s="25" t="s">
        <v>1147</v>
      </c>
      <c r="C396" s="25" t="s">
        <v>1146</v>
      </c>
      <c r="D396" s="59" t="str">
        <f>VLOOKUP(A396,Birdlist!C:E,3,FALSE)</f>
        <v>Blue-naped Parrot</v>
      </c>
      <c r="E396" s="49"/>
      <c r="F396" s="32" t="s">
        <v>6</v>
      </c>
      <c r="G396" s="32"/>
      <c r="H396" s="60" t="str">
        <f>VLOOKUP(A396,Birdlist!C:F,4,FALSE)</f>
        <v>Tanygnathus lucionensis</v>
      </c>
      <c r="I396" s="31"/>
      <c r="J396" s="61" t="str">
        <f>VLOOKUP(A396,Birdlist!C:G,5,FALSE)</f>
        <v>NE</v>
      </c>
      <c r="K396" s="47"/>
      <c r="L396" s="49" t="s">
        <v>40</v>
      </c>
      <c r="M396" s="49" t="s">
        <v>69</v>
      </c>
      <c r="N396" s="32" t="s">
        <v>1176</v>
      </c>
    </row>
    <row r="397" spans="1:14" ht="12" customHeight="1" x14ac:dyDescent="0.2">
      <c r="A397" s="42">
        <v>396</v>
      </c>
      <c r="B397" s="25" t="s">
        <v>1147</v>
      </c>
      <c r="C397" s="25" t="s">
        <v>1146</v>
      </c>
      <c r="D397" s="59" t="str">
        <f>VLOOKUP(A397,Birdlist!C:E,3,FALSE)</f>
        <v>Blue-backed Parrot</v>
      </c>
      <c r="E397" s="49"/>
      <c r="F397" s="32" t="s">
        <v>6</v>
      </c>
      <c r="G397" s="32" t="s">
        <v>2266</v>
      </c>
      <c r="H397" s="60" t="str">
        <f>VLOOKUP(A397,Birdlist!C:F,4,FALSE)</f>
        <v>Tanygnathus sumatranus</v>
      </c>
      <c r="I397" s="31"/>
      <c r="J397" s="61" t="str">
        <f>VLOOKUP(A397,Birdlist!C:G,5,FALSE)</f>
        <v>R</v>
      </c>
      <c r="K397" s="34"/>
      <c r="L397" s="49"/>
      <c r="M397" s="49" t="s">
        <v>69</v>
      </c>
      <c r="N397" s="32" t="s">
        <v>121</v>
      </c>
    </row>
    <row r="398" spans="1:14" ht="12" customHeight="1" x14ac:dyDescent="0.2">
      <c r="A398" s="42">
        <v>397</v>
      </c>
      <c r="B398" s="25" t="s">
        <v>1147</v>
      </c>
      <c r="C398" s="25" t="s">
        <v>1146</v>
      </c>
      <c r="D398" s="59" t="str">
        <f>VLOOKUP(A398,Birdlist!C:E,3,FALSE)</f>
        <v>Rose-ringed Parakeet</v>
      </c>
      <c r="E398" s="49"/>
      <c r="F398" s="32" t="s">
        <v>6</v>
      </c>
      <c r="G398" s="32"/>
      <c r="H398" s="60" t="str">
        <f>VLOOKUP(A398,Birdlist!C:F,4,FALSE)</f>
        <v>Psittacula krameri</v>
      </c>
      <c r="I398" s="31"/>
      <c r="J398" s="61" t="str">
        <f>VLOOKUP(A398,Birdlist!C:G,5,FALSE)</f>
        <v>I</v>
      </c>
      <c r="K398" s="34"/>
      <c r="L398" s="49"/>
      <c r="M398" s="49"/>
      <c r="N398" s="32" t="s">
        <v>1181</v>
      </c>
    </row>
    <row r="399" spans="1:14" ht="12" customHeight="1" x14ac:dyDescent="0.2">
      <c r="A399" s="42">
        <v>398</v>
      </c>
      <c r="B399" s="25" t="s">
        <v>1147</v>
      </c>
      <c r="C399" s="25" t="s">
        <v>1146</v>
      </c>
      <c r="D399" s="59" t="str">
        <f>VLOOKUP(A399,Birdlist!C:E,3,FALSE)</f>
        <v>Mindanao Lorikeet</v>
      </c>
      <c r="E399" s="49"/>
      <c r="F399" s="32" t="s">
        <v>6</v>
      </c>
      <c r="G399" s="32"/>
      <c r="H399" s="60" t="str">
        <f>VLOOKUP(A399,Birdlist!C:F,4,FALSE)</f>
        <v>Trichoglossus johnstoniae</v>
      </c>
      <c r="I399" s="31"/>
      <c r="J399" s="61" t="str">
        <f>VLOOKUP(A399,Birdlist!C:G,5,FALSE)</f>
        <v>E</v>
      </c>
      <c r="K399" s="25" t="s">
        <v>852</v>
      </c>
      <c r="L399" s="49" t="s">
        <v>40</v>
      </c>
      <c r="M399" s="49" t="s">
        <v>50</v>
      </c>
      <c r="N399" s="32" t="s">
        <v>121</v>
      </c>
    </row>
    <row r="400" spans="1:14" ht="12" customHeight="1" x14ac:dyDescent="0.2">
      <c r="A400" s="42">
        <v>399</v>
      </c>
      <c r="B400" s="25" t="s">
        <v>1147</v>
      </c>
      <c r="C400" s="25" t="s">
        <v>1146</v>
      </c>
      <c r="D400" s="59" t="str">
        <f>VLOOKUP(A400,Birdlist!C:E,3,FALSE)</f>
        <v>Guaiabero</v>
      </c>
      <c r="E400" s="49"/>
      <c r="F400" s="32" t="s">
        <v>6</v>
      </c>
      <c r="G400" s="32"/>
      <c r="H400" s="60" t="str">
        <f>VLOOKUP(A400,Birdlist!C:F,4,FALSE)</f>
        <v>Bolbopsittacus lunulatus</v>
      </c>
      <c r="I400" s="31"/>
      <c r="J400" s="61" t="str">
        <f>VLOOKUP(A400,Birdlist!C:G,5,FALSE)</f>
        <v>E</v>
      </c>
      <c r="K400" s="25" t="s">
        <v>49</v>
      </c>
      <c r="L400" s="49"/>
      <c r="M400" s="49"/>
      <c r="N400" s="32" t="s">
        <v>121</v>
      </c>
    </row>
    <row r="401" spans="1:14" ht="12" customHeight="1" x14ac:dyDescent="0.2">
      <c r="A401" s="42">
        <v>400</v>
      </c>
      <c r="B401" s="25" t="s">
        <v>1147</v>
      </c>
      <c r="C401" s="25" t="s">
        <v>1146</v>
      </c>
      <c r="D401" s="59" t="str">
        <f>VLOOKUP(A401,Birdlist!C:E,3,FALSE)</f>
        <v>Philippine Hanging Parrot/Colasisi</v>
      </c>
      <c r="E401" s="49"/>
      <c r="F401" s="32" t="s">
        <v>1187</v>
      </c>
      <c r="G401" s="32" t="s">
        <v>2200</v>
      </c>
      <c r="H401" s="60" t="str">
        <f>VLOOKUP(A401,Birdlist!C:F,4,FALSE)</f>
        <v>Loriculus philippensis</v>
      </c>
      <c r="I401" s="31"/>
      <c r="J401" s="61" t="str">
        <f>VLOOKUP(A401,Birdlist!C:G,5,FALSE)</f>
        <v>E</v>
      </c>
      <c r="K401" s="25" t="s">
        <v>49</v>
      </c>
      <c r="L401" s="49"/>
      <c r="M401" s="49" t="s">
        <v>69</v>
      </c>
      <c r="N401" s="32" t="s">
        <v>1189</v>
      </c>
    </row>
    <row r="402" spans="1:14" ht="12" customHeight="1" x14ac:dyDescent="0.2">
      <c r="A402" s="42">
        <v>401</v>
      </c>
      <c r="B402" s="25" t="s">
        <v>1147</v>
      </c>
      <c r="C402" s="25" t="s">
        <v>1146</v>
      </c>
      <c r="D402" s="59" t="str">
        <f>VLOOKUP(A402,Birdlist!C:E,3,FALSE)</f>
        <v>Camiguin Hanging Parrot</v>
      </c>
      <c r="E402" s="49"/>
      <c r="F402" s="25" t="s">
        <v>2279</v>
      </c>
      <c r="G402" s="32" t="s">
        <v>2198</v>
      </c>
      <c r="H402" s="60" t="str">
        <f>VLOOKUP(A402,Birdlist!C:F,4,FALSE)</f>
        <v>Loriculus camiguinensis</v>
      </c>
      <c r="I402" s="31"/>
      <c r="J402" s="61" t="str">
        <f>VLOOKUP(A402,Birdlist!C:G,5,FALSE)</f>
        <v>E</v>
      </c>
      <c r="K402" s="25" t="s">
        <v>903</v>
      </c>
      <c r="L402" s="49" t="s">
        <v>379</v>
      </c>
      <c r="M402" s="49"/>
      <c r="N402" s="32" t="s">
        <v>1192</v>
      </c>
    </row>
    <row r="403" spans="1:14" ht="12" customHeight="1" x14ac:dyDescent="0.2">
      <c r="A403" s="42">
        <v>402</v>
      </c>
      <c r="B403" s="25" t="s">
        <v>1194</v>
      </c>
      <c r="C403" s="25" t="s">
        <v>1193</v>
      </c>
      <c r="D403" s="59" t="str">
        <f>VLOOKUP(A403,Birdlist!C:E,3,FALSE)</f>
        <v>Wattled Broadbill</v>
      </c>
      <c r="E403" s="49"/>
      <c r="F403" s="25"/>
      <c r="G403" s="52"/>
      <c r="H403" s="60" t="str">
        <f>VLOOKUP(A403,Birdlist!C:F,4,FALSE)</f>
        <v>Sarcophanops steerii</v>
      </c>
      <c r="I403" s="27" t="s">
        <v>2260</v>
      </c>
      <c r="J403" s="61" t="str">
        <f>VLOOKUP(A403,Birdlist!C:G,5,FALSE)</f>
        <v>E</v>
      </c>
      <c r="K403" s="25" t="s">
        <v>672</v>
      </c>
      <c r="L403" s="49" t="s">
        <v>50</v>
      </c>
      <c r="M403" s="49" t="s">
        <v>50</v>
      </c>
      <c r="N403" s="32" t="s">
        <v>2356</v>
      </c>
    </row>
    <row r="404" spans="1:14" ht="12" customHeight="1" x14ac:dyDescent="0.2">
      <c r="A404" s="42">
        <v>403</v>
      </c>
      <c r="B404" s="25" t="s">
        <v>1194</v>
      </c>
      <c r="C404" s="25" t="s">
        <v>1193</v>
      </c>
      <c r="D404" s="59" t="str">
        <f>VLOOKUP(A404,Birdlist!C:E,3,FALSE)</f>
        <v>Visayan Broadbill</v>
      </c>
      <c r="E404" s="49"/>
      <c r="F404" s="32" t="s">
        <v>1195</v>
      </c>
      <c r="G404" s="52"/>
      <c r="H404" s="60" t="str">
        <f>VLOOKUP(A404,Birdlist!C:F,4,FALSE)</f>
        <v>Sarcophanops samarensis</v>
      </c>
      <c r="I404" s="31" t="s">
        <v>2259</v>
      </c>
      <c r="J404" s="61" t="str">
        <f>VLOOKUP(A404,Birdlist!C:G,5,FALSE)</f>
        <v>E</v>
      </c>
      <c r="K404" s="25" t="s">
        <v>672</v>
      </c>
      <c r="L404" s="49" t="s">
        <v>50</v>
      </c>
      <c r="M404" s="49" t="s">
        <v>50</v>
      </c>
      <c r="N404" s="32" t="s">
        <v>2357</v>
      </c>
    </row>
    <row r="405" spans="1:14" ht="12" customHeight="1" x14ac:dyDescent="0.2">
      <c r="A405" s="42">
        <v>404</v>
      </c>
      <c r="B405" s="25" t="s">
        <v>1202</v>
      </c>
      <c r="C405" s="25" t="s">
        <v>1201</v>
      </c>
      <c r="D405" s="59" t="str">
        <f>VLOOKUP(A405,Birdlist!C:E,3,FALSE)</f>
        <v>Whiskered Pitta</v>
      </c>
      <c r="E405" s="49"/>
      <c r="F405" s="32" t="s">
        <v>6</v>
      </c>
      <c r="G405" s="32"/>
      <c r="H405" s="60" t="str">
        <f>VLOOKUP(A405,Birdlist!C:F,4,FALSE)</f>
        <v>Erythropitta kochi</v>
      </c>
      <c r="I405" s="31"/>
      <c r="J405" s="61" t="str">
        <f>VLOOKUP(A405,Birdlist!C:G,5,FALSE)</f>
        <v>E</v>
      </c>
      <c r="K405" s="25" t="s">
        <v>303</v>
      </c>
      <c r="L405" s="49" t="s">
        <v>40</v>
      </c>
      <c r="M405" s="49" t="s">
        <v>50</v>
      </c>
      <c r="N405" s="32" t="s">
        <v>2358</v>
      </c>
    </row>
    <row r="406" spans="1:14" ht="12" customHeight="1" x14ac:dyDescent="0.2">
      <c r="A406" s="42">
        <v>405</v>
      </c>
      <c r="B406" s="25" t="s">
        <v>1202</v>
      </c>
      <c r="C406" s="25" t="s">
        <v>1201</v>
      </c>
      <c r="D406" s="59" t="str">
        <f>VLOOKUP(A406,Birdlist!C:E,3,FALSE)</f>
        <v>Philippine Pitta</v>
      </c>
      <c r="E406" s="49"/>
      <c r="F406" s="32" t="s">
        <v>2138</v>
      </c>
      <c r="G406" s="32" t="s">
        <v>2187</v>
      </c>
      <c r="H406" s="60" t="str">
        <f>VLOOKUP(A406,Birdlist!C:F,4,FALSE)</f>
        <v>Erythropitta erythrogaster</v>
      </c>
      <c r="I406" s="31"/>
      <c r="J406" s="61" t="str">
        <f>VLOOKUP(A406,Birdlist!C:G,5,FALSE)</f>
        <v>NE</v>
      </c>
      <c r="K406" s="34"/>
      <c r="L406" s="49"/>
      <c r="M406" s="49"/>
      <c r="N406" s="32" t="s">
        <v>2359</v>
      </c>
    </row>
    <row r="407" spans="1:14" ht="12" customHeight="1" x14ac:dyDescent="0.2">
      <c r="A407" s="42">
        <v>406</v>
      </c>
      <c r="B407" s="25" t="s">
        <v>1202</v>
      </c>
      <c r="C407" s="25" t="s">
        <v>1201</v>
      </c>
      <c r="D407" s="59" t="str">
        <f>VLOOKUP(A407,Birdlist!C:E,3,FALSE)</f>
        <v>Hooded Pitta</v>
      </c>
      <c r="E407" s="49"/>
      <c r="F407" s="32" t="s">
        <v>6</v>
      </c>
      <c r="G407" s="32"/>
      <c r="H407" s="60" t="str">
        <f>VLOOKUP(A407,Birdlist!C:F,4,FALSE)</f>
        <v>Pitta sordida</v>
      </c>
      <c r="I407" s="31"/>
      <c r="J407" s="61" t="str">
        <f>VLOOKUP(A407,Birdlist!C:G,5,FALSE)</f>
        <v>R</v>
      </c>
      <c r="K407" s="34"/>
      <c r="L407" s="49"/>
      <c r="M407" s="49"/>
      <c r="N407" s="32" t="s">
        <v>121</v>
      </c>
    </row>
    <row r="408" spans="1:14" ht="12" customHeight="1" x14ac:dyDescent="0.2">
      <c r="A408" s="42">
        <v>407</v>
      </c>
      <c r="B408" s="25" t="s">
        <v>1202</v>
      </c>
      <c r="C408" s="25" t="s">
        <v>1201</v>
      </c>
      <c r="D408" s="59" t="str">
        <f>VLOOKUP(A408,Birdlist!C:E,3,FALSE)</f>
        <v>Azure-breasted Pitta</v>
      </c>
      <c r="E408" s="49"/>
      <c r="F408" s="32" t="s">
        <v>1212</v>
      </c>
      <c r="G408" s="32"/>
      <c r="H408" s="60" t="str">
        <f>VLOOKUP(A408,Birdlist!C:F,4,FALSE)</f>
        <v>Pitta steerii</v>
      </c>
      <c r="I408" s="31"/>
      <c r="J408" s="61" t="str">
        <f>VLOOKUP(A408,Birdlist!C:G,5,FALSE)</f>
        <v>E</v>
      </c>
      <c r="K408" s="25" t="s">
        <v>672</v>
      </c>
      <c r="L408" s="49" t="s">
        <v>50</v>
      </c>
      <c r="M408" s="49" t="s">
        <v>50</v>
      </c>
      <c r="N408" s="32" t="s">
        <v>121</v>
      </c>
    </row>
    <row r="409" spans="1:14" ht="12" customHeight="1" x14ac:dyDescent="0.2">
      <c r="A409" s="42">
        <v>408</v>
      </c>
      <c r="B409" s="25" t="s">
        <v>1202</v>
      </c>
      <c r="C409" s="25" t="s">
        <v>1201</v>
      </c>
      <c r="D409" s="59" t="str">
        <f>VLOOKUP(A409,Birdlist!C:E,3,FALSE)</f>
        <v>Blue-winged Pitta</v>
      </c>
      <c r="E409" s="44" t="s">
        <v>2520</v>
      </c>
      <c r="F409" s="32" t="s">
        <v>6</v>
      </c>
      <c r="G409" s="32"/>
      <c r="H409" s="60" t="str">
        <f>VLOOKUP(A409,Birdlist!C:F,4,FALSE)</f>
        <v>Pitta moluccensis</v>
      </c>
      <c r="I409" s="31"/>
      <c r="J409" s="61" t="str">
        <f>VLOOKUP(A409,Birdlist!C:G,5,FALSE)</f>
        <v>A</v>
      </c>
      <c r="K409" s="34"/>
      <c r="L409" s="49"/>
      <c r="M409" s="49"/>
      <c r="N409" s="32" t="s">
        <v>121</v>
      </c>
    </row>
    <row r="410" spans="1:14" ht="12" customHeight="1" x14ac:dyDescent="0.2">
      <c r="A410" s="42">
        <v>409</v>
      </c>
      <c r="B410" s="25" t="s">
        <v>1202</v>
      </c>
      <c r="C410" s="25" t="s">
        <v>1201</v>
      </c>
      <c r="D410" s="59" t="str">
        <f>VLOOKUP(A410,Birdlist!C:E,3,FALSE)</f>
        <v>Fairy Pitta</v>
      </c>
      <c r="E410" s="44" t="s">
        <v>2520</v>
      </c>
      <c r="F410" s="25" t="s">
        <v>2279</v>
      </c>
      <c r="G410" s="32"/>
      <c r="H410" s="60" t="str">
        <f>VLOOKUP(A410,Birdlist!C:F,4,FALSE)</f>
        <v>Pitta nympha</v>
      </c>
      <c r="I410" s="31"/>
      <c r="J410" s="61" t="str">
        <f>VLOOKUP(A410,Birdlist!C:G,5,FALSE)</f>
        <v>A</v>
      </c>
      <c r="K410" s="34"/>
      <c r="L410" s="49" t="s">
        <v>50</v>
      </c>
      <c r="M410" s="49" t="s">
        <v>50</v>
      </c>
      <c r="N410" s="32" t="s">
        <v>1218</v>
      </c>
    </row>
    <row r="411" spans="1:14" ht="12" customHeight="1" x14ac:dyDescent="0.2">
      <c r="A411" s="42">
        <v>410</v>
      </c>
      <c r="B411" s="25" t="s">
        <v>1220</v>
      </c>
      <c r="C411" s="25" t="s">
        <v>1219</v>
      </c>
      <c r="D411" s="59" t="str">
        <f>VLOOKUP(A411,Birdlist!C:E,3,FALSE)</f>
        <v>Golden-bellied Gerygone</v>
      </c>
      <c r="E411" s="49"/>
      <c r="F411" s="32" t="s">
        <v>1222</v>
      </c>
      <c r="G411" s="32"/>
      <c r="H411" s="60" t="str">
        <f>VLOOKUP(A411,Birdlist!C:F,4,FALSE)</f>
        <v>Gerygone sulphurea</v>
      </c>
      <c r="I411" s="31"/>
      <c r="J411" s="61" t="str">
        <f>VLOOKUP(A411,Birdlist!C:G,5,FALSE)</f>
        <v>R</v>
      </c>
      <c r="K411" s="34"/>
      <c r="L411" s="49"/>
      <c r="M411" s="49"/>
      <c r="N411" s="32" t="s">
        <v>121</v>
      </c>
    </row>
    <row r="412" spans="1:14" ht="12" customHeight="1" x14ac:dyDescent="0.2">
      <c r="A412" s="42">
        <v>411</v>
      </c>
      <c r="B412" s="25" t="s">
        <v>1225</v>
      </c>
      <c r="C412" s="25" t="s">
        <v>1224</v>
      </c>
      <c r="D412" s="59" t="str">
        <f>VLOOKUP(A412,Birdlist!C:E,3,FALSE)</f>
        <v>White-breasted Woodswallow</v>
      </c>
      <c r="E412" s="49"/>
      <c r="F412" s="32" t="s">
        <v>1227</v>
      </c>
      <c r="G412" s="32"/>
      <c r="H412" s="60" t="str">
        <f>VLOOKUP(A412,Birdlist!C:F,4,FALSE)</f>
        <v>Artamus leucorynchus</v>
      </c>
      <c r="I412" s="31"/>
      <c r="J412" s="61" t="str">
        <f>VLOOKUP(A412,Birdlist!C:G,5,FALSE)</f>
        <v>R</v>
      </c>
      <c r="K412" s="34"/>
      <c r="L412" s="49"/>
      <c r="M412" s="49"/>
      <c r="N412" s="32" t="s">
        <v>121</v>
      </c>
    </row>
    <row r="413" spans="1:14" ht="12" customHeight="1" x14ac:dyDescent="0.2">
      <c r="A413" s="42">
        <v>412</v>
      </c>
      <c r="B413" s="25" t="s">
        <v>1230</v>
      </c>
      <c r="C413" s="25" t="s">
        <v>1229</v>
      </c>
      <c r="D413" s="59" t="str">
        <f>VLOOKUP(A413,Birdlist!C:E,3,FALSE)</f>
        <v>Common Iora</v>
      </c>
      <c r="E413" s="49"/>
      <c r="F413" s="32" t="s">
        <v>6</v>
      </c>
      <c r="G413" s="32"/>
      <c r="H413" s="60" t="str">
        <f>VLOOKUP(A413,Birdlist!C:F,4,FALSE)</f>
        <v>Aegithina tiphia</v>
      </c>
      <c r="I413" s="31"/>
      <c r="J413" s="61" t="str">
        <f>VLOOKUP(A413,Birdlist!C:G,5,FALSE)</f>
        <v>R</v>
      </c>
      <c r="K413" s="34"/>
      <c r="L413" s="49"/>
      <c r="M413" s="49"/>
      <c r="N413" s="32" t="s">
        <v>121</v>
      </c>
    </row>
    <row r="414" spans="1:14" ht="12" customHeight="1" x14ac:dyDescent="0.2">
      <c r="A414" s="42">
        <v>413</v>
      </c>
      <c r="B414" s="25" t="s">
        <v>1234</v>
      </c>
      <c r="C414" s="25" t="s">
        <v>1233</v>
      </c>
      <c r="D414" s="59" t="str">
        <f>VLOOKUP(A414,Birdlist!C:E,3,FALSE)</f>
        <v>Bar-bellied Cuckooshrike</v>
      </c>
      <c r="E414" s="49"/>
      <c r="F414" s="32" t="s">
        <v>1236</v>
      </c>
      <c r="G414" s="32"/>
      <c r="H414" s="60" t="str">
        <f>VLOOKUP(A414,Birdlist!C:F,4,FALSE)</f>
        <v>Coracina striata</v>
      </c>
      <c r="I414" s="31"/>
      <c r="J414" s="61" t="str">
        <f>VLOOKUP(A414,Birdlist!C:G,5,FALSE)</f>
        <v>R</v>
      </c>
      <c r="K414" s="34"/>
      <c r="L414" s="49"/>
      <c r="M414" s="49"/>
      <c r="N414" s="32" t="s">
        <v>121</v>
      </c>
    </row>
    <row r="415" spans="1:14" ht="12" customHeight="1" x14ac:dyDescent="0.2">
      <c r="A415" s="42">
        <v>414</v>
      </c>
      <c r="B415" s="25" t="s">
        <v>1234</v>
      </c>
      <c r="C415" s="25" t="s">
        <v>1233</v>
      </c>
      <c r="D415" s="59" t="str">
        <f>VLOOKUP(A415,Birdlist!C:E,3,FALSE)</f>
        <v>Blackish Cuckooshrike</v>
      </c>
      <c r="E415" s="49"/>
      <c r="F415" s="32" t="s">
        <v>1239</v>
      </c>
      <c r="G415" s="52"/>
      <c r="H415" s="60" t="str">
        <f>VLOOKUP(A415,Birdlist!C:F,4,FALSE)</f>
        <v>Coracina coerulescens</v>
      </c>
      <c r="I415" s="31" t="s">
        <v>2172</v>
      </c>
      <c r="J415" s="61" t="str">
        <f>VLOOKUP(A415,Birdlist!C:G,5,FALSE)</f>
        <v>E</v>
      </c>
      <c r="K415" s="25" t="s">
        <v>49</v>
      </c>
      <c r="L415" s="49"/>
      <c r="M415" s="49"/>
      <c r="N415" s="32" t="s">
        <v>121</v>
      </c>
    </row>
    <row r="416" spans="1:14" ht="12" customHeight="1" x14ac:dyDescent="0.2">
      <c r="A416" s="42">
        <v>415</v>
      </c>
      <c r="B416" s="25" t="s">
        <v>1234</v>
      </c>
      <c r="C416" s="25" t="s">
        <v>1233</v>
      </c>
      <c r="D416" s="59" t="str">
        <f>VLOOKUP(A416,Birdlist!C:E,3,FALSE)</f>
        <v>Black-bibbed Cuckooshrike</v>
      </c>
      <c r="E416" s="49"/>
      <c r="F416" s="32" t="s">
        <v>1242</v>
      </c>
      <c r="G416" s="52"/>
      <c r="H416" s="60" t="str">
        <f>VLOOKUP(A416,Birdlist!C:F,4,FALSE)</f>
        <v>Coracina mindanensis</v>
      </c>
      <c r="I416" s="31" t="s">
        <v>2175</v>
      </c>
      <c r="J416" s="61" t="str">
        <f>VLOOKUP(A416,Birdlist!C:G,5,FALSE)</f>
        <v>E</v>
      </c>
      <c r="K416" s="25" t="s">
        <v>49</v>
      </c>
      <c r="L416" s="49" t="s">
        <v>50</v>
      </c>
      <c r="M416" s="49" t="s">
        <v>50</v>
      </c>
      <c r="N416" s="32" t="s">
        <v>1244</v>
      </c>
    </row>
    <row r="417" spans="1:14" ht="12" customHeight="1" x14ac:dyDescent="0.2">
      <c r="A417" s="42">
        <v>416</v>
      </c>
      <c r="B417" s="25" t="s">
        <v>1234</v>
      </c>
      <c r="C417" s="25" t="s">
        <v>1233</v>
      </c>
      <c r="D417" s="59" t="str">
        <f>VLOOKUP(A417,Birdlist!C:E,3,FALSE)</f>
        <v>White-winged Cuckooshrike</v>
      </c>
      <c r="E417" s="49"/>
      <c r="F417" s="32" t="s">
        <v>1246</v>
      </c>
      <c r="G417" s="52"/>
      <c r="H417" s="60" t="str">
        <f>VLOOKUP(A417,Birdlist!C:F,4,FALSE)</f>
        <v>Coracina ostenta</v>
      </c>
      <c r="I417" s="31" t="s">
        <v>2176</v>
      </c>
      <c r="J417" s="61" t="str">
        <f>VLOOKUP(A417,Birdlist!C:G,5,FALSE)</f>
        <v>E</v>
      </c>
      <c r="K417" s="25" t="s">
        <v>679</v>
      </c>
      <c r="L417" s="49" t="s">
        <v>50</v>
      </c>
      <c r="M417" s="49" t="s">
        <v>50</v>
      </c>
      <c r="N417" s="32" t="s">
        <v>121</v>
      </c>
    </row>
    <row r="418" spans="1:14" ht="12" customHeight="1" x14ac:dyDescent="0.2">
      <c r="A418" s="42">
        <v>417</v>
      </c>
      <c r="B418" s="25" t="s">
        <v>1234</v>
      </c>
      <c r="C418" s="25" t="s">
        <v>1233</v>
      </c>
      <c r="D418" s="59" t="str">
        <f>VLOOKUP(A418,Birdlist!C:E,3,FALSE)</f>
        <v>McGregor's Cuckooshrike</v>
      </c>
      <c r="E418" s="49"/>
      <c r="F418" s="32" t="s">
        <v>1249</v>
      </c>
      <c r="G418" s="52"/>
      <c r="H418" s="60" t="str">
        <f>VLOOKUP(A418,Birdlist!C:F,4,FALSE)</f>
        <v>Coracina mcgregori</v>
      </c>
      <c r="I418" s="31" t="s">
        <v>2173</v>
      </c>
      <c r="J418" s="61" t="str">
        <f>VLOOKUP(A418,Birdlist!C:G,5,FALSE)</f>
        <v>E</v>
      </c>
      <c r="K418" s="25" t="s">
        <v>852</v>
      </c>
      <c r="L418" s="49"/>
      <c r="M418" s="49" t="s">
        <v>50</v>
      </c>
      <c r="N418" s="32" t="s">
        <v>121</v>
      </c>
    </row>
    <row r="419" spans="1:14" ht="12" customHeight="1" x14ac:dyDescent="0.2">
      <c r="A419" s="42">
        <v>418</v>
      </c>
      <c r="B419" s="25" t="s">
        <v>1234</v>
      </c>
      <c r="C419" s="25" t="s">
        <v>1233</v>
      </c>
      <c r="D419" s="59" t="str">
        <f>VLOOKUP(A419,Birdlist!C:E,3,FALSE)</f>
        <v>Black-winged Cuckooshrike</v>
      </c>
      <c r="E419" s="44" t="s">
        <v>2520</v>
      </c>
      <c r="F419" s="25" t="s">
        <v>2279</v>
      </c>
      <c r="G419" s="52"/>
      <c r="H419" s="60" t="str">
        <f>VLOOKUP(A419,Birdlist!C:F,4,FALSE)</f>
        <v>Coracina melaschistos</v>
      </c>
      <c r="I419" s="31" t="s">
        <v>2174</v>
      </c>
      <c r="J419" s="61" t="str">
        <f>VLOOKUP(A419,Birdlist!C:G,5,FALSE)</f>
        <v>A</v>
      </c>
      <c r="K419" s="34"/>
      <c r="L419" s="49"/>
      <c r="M419" s="49"/>
      <c r="N419" s="25" t="s">
        <v>1253</v>
      </c>
    </row>
    <row r="420" spans="1:14" ht="12" customHeight="1" x14ac:dyDescent="0.2">
      <c r="A420" s="42">
        <v>419</v>
      </c>
      <c r="B420" s="25" t="s">
        <v>1234</v>
      </c>
      <c r="C420" s="25" t="s">
        <v>1233</v>
      </c>
      <c r="D420" s="59" t="str">
        <f>VLOOKUP(A420,Birdlist!C:E,3,FALSE)</f>
        <v>Black-and-white Triller</v>
      </c>
      <c r="E420" s="49"/>
      <c r="F420" s="32" t="s">
        <v>6</v>
      </c>
      <c r="G420" s="32"/>
      <c r="H420" s="60" t="str">
        <f>VLOOKUP(A420,Birdlist!C:F,4,FALSE)</f>
        <v>Lalage melanoleuca</v>
      </c>
      <c r="I420" s="31"/>
      <c r="J420" s="61" t="str">
        <f>VLOOKUP(A420,Birdlist!C:G,5,FALSE)</f>
        <v>E</v>
      </c>
      <c r="K420" s="25" t="s">
        <v>49</v>
      </c>
      <c r="L420" s="49"/>
      <c r="M420" s="49"/>
      <c r="N420" s="32" t="s">
        <v>121</v>
      </c>
    </row>
    <row r="421" spans="1:14" ht="12" customHeight="1" x14ac:dyDescent="0.2">
      <c r="A421" s="42">
        <v>420</v>
      </c>
      <c r="B421" s="25" t="s">
        <v>1234</v>
      </c>
      <c r="C421" s="25" t="s">
        <v>1233</v>
      </c>
      <c r="D421" s="59" t="str">
        <f>VLOOKUP(A421,Birdlist!C:E,3,FALSE)</f>
        <v>Pied Triller</v>
      </c>
      <c r="E421" s="49"/>
      <c r="F421" s="32" t="s">
        <v>6</v>
      </c>
      <c r="G421" s="32"/>
      <c r="H421" s="60" t="str">
        <f>VLOOKUP(A421,Birdlist!C:F,4,FALSE)</f>
        <v>Lalage nigra</v>
      </c>
      <c r="I421" s="31"/>
      <c r="J421" s="61" t="str">
        <f>VLOOKUP(A421,Birdlist!C:G,5,FALSE)</f>
        <v>R</v>
      </c>
      <c r="K421" s="34"/>
      <c r="L421" s="49"/>
      <c r="M421" s="49"/>
      <c r="N421" s="32" t="s">
        <v>121</v>
      </c>
    </row>
    <row r="422" spans="1:14" ht="12" customHeight="1" x14ac:dyDescent="0.2">
      <c r="A422" s="42">
        <v>421</v>
      </c>
      <c r="B422" s="25" t="s">
        <v>1234</v>
      </c>
      <c r="C422" s="25" t="s">
        <v>1233</v>
      </c>
      <c r="D422" s="59" t="str">
        <f>VLOOKUP(A422,Birdlist!C:E,3,FALSE)</f>
        <v>Ashy Minivet</v>
      </c>
      <c r="E422" s="49"/>
      <c r="F422" s="32" t="s">
        <v>6</v>
      </c>
      <c r="G422" s="32"/>
      <c r="H422" s="60" t="str">
        <f>VLOOKUP(A422,Birdlist!C:F,4,FALSE)</f>
        <v>Pericrocotus divaricatus</v>
      </c>
      <c r="I422" s="31"/>
      <c r="J422" s="61" t="str">
        <f>VLOOKUP(A422,Birdlist!C:G,5,FALSE)</f>
        <v>M</v>
      </c>
      <c r="K422" s="34"/>
      <c r="L422" s="49"/>
      <c r="M422" s="49"/>
      <c r="N422" s="32" t="s">
        <v>121</v>
      </c>
    </row>
    <row r="423" spans="1:14" ht="12" customHeight="1" x14ac:dyDescent="0.2">
      <c r="A423" s="42">
        <v>422</v>
      </c>
      <c r="B423" s="25" t="s">
        <v>1234</v>
      </c>
      <c r="C423" s="25" t="s">
        <v>1233</v>
      </c>
      <c r="D423" s="59" t="str">
        <f>VLOOKUP(A423,Birdlist!C:E,3,FALSE)</f>
        <v>Fiery Minivet</v>
      </c>
      <c r="E423" s="49"/>
      <c r="F423" s="32" t="s">
        <v>1261</v>
      </c>
      <c r="G423" s="32"/>
      <c r="H423" s="60" t="str">
        <f>VLOOKUP(A423,Birdlist!C:F,4,FALSE)</f>
        <v>Pericrocotus igneus</v>
      </c>
      <c r="I423" s="31"/>
      <c r="J423" s="61" t="str">
        <f>VLOOKUP(A423,Birdlist!C:G,5,FALSE)</f>
        <v>R</v>
      </c>
      <c r="K423" s="34"/>
      <c r="L423" s="49" t="s">
        <v>40</v>
      </c>
      <c r="M423" s="49" t="s">
        <v>50</v>
      </c>
      <c r="N423" s="32" t="s">
        <v>2360</v>
      </c>
    </row>
    <row r="424" spans="1:14" ht="12" customHeight="1" x14ac:dyDescent="0.2">
      <c r="A424" s="42">
        <v>423</v>
      </c>
      <c r="B424" s="25" t="s">
        <v>1234</v>
      </c>
      <c r="C424" s="25" t="s">
        <v>1233</v>
      </c>
      <c r="D424" s="59" t="str">
        <f>VLOOKUP(A424,Birdlist!C:E,3,FALSE)</f>
        <v>Scarlet Minivet</v>
      </c>
      <c r="E424" s="49"/>
      <c r="F424" s="32" t="s">
        <v>6</v>
      </c>
      <c r="G424" s="32"/>
      <c r="H424" s="60" t="str">
        <f>VLOOKUP(A424,Birdlist!C:F,4,FALSE)</f>
        <v>Pericrocotus speciosus</v>
      </c>
      <c r="I424" s="31"/>
      <c r="J424" s="61" t="str">
        <f>VLOOKUP(A424,Birdlist!C:G,5,FALSE)</f>
        <v>R</v>
      </c>
      <c r="K424" s="34"/>
      <c r="L424" s="49" t="s">
        <v>379</v>
      </c>
      <c r="M424" s="49"/>
      <c r="N424" s="32" t="s">
        <v>2361</v>
      </c>
    </row>
    <row r="425" spans="1:14" ht="12" customHeight="1" x14ac:dyDescent="0.2">
      <c r="A425" s="42">
        <v>424</v>
      </c>
      <c r="B425" s="25" t="s">
        <v>1268</v>
      </c>
      <c r="C425" s="25" t="s">
        <v>1267</v>
      </c>
      <c r="D425" s="59" t="str">
        <f>VLOOKUP(A425,Birdlist!C:E,3,FALSE)</f>
        <v>Mangrove Whistler</v>
      </c>
      <c r="E425" s="49"/>
      <c r="F425" s="32" t="s">
        <v>6</v>
      </c>
      <c r="G425" s="32"/>
      <c r="H425" s="60" t="str">
        <f>VLOOKUP(A425,Birdlist!C:F,4,FALSE)</f>
        <v>Pachycephala cinerea</v>
      </c>
      <c r="I425" s="31"/>
      <c r="J425" s="61" t="str">
        <f>VLOOKUP(A425,Birdlist!C:G,5,FALSE)</f>
        <v>R</v>
      </c>
      <c r="K425" s="34"/>
      <c r="L425" s="49"/>
      <c r="M425" s="49"/>
      <c r="N425" s="32" t="s">
        <v>6</v>
      </c>
    </row>
    <row r="426" spans="1:14" ht="12" customHeight="1" x14ac:dyDescent="0.2">
      <c r="A426" s="42">
        <v>425</v>
      </c>
      <c r="B426" s="25" t="s">
        <v>1268</v>
      </c>
      <c r="C426" s="25" t="s">
        <v>1267</v>
      </c>
      <c r="D426" s="59" t="str">
        <f>VLOOKUP(A426,Birdlist!C:E,3,FALSE)</f>
        <v>Green-backed Whistler</v>
      </c>
      <c r="E426" s="49"/>
      <c r="F426" s="32" t="s">
        <v>6</v>
      </c>
      <c r="G426" s="32"/>
      <c r="H426" s="60" t="str">
        <f>VLOOKUP(A426,Birdlist!C:F,4,FALSE)</f>
        <v>Pachycephala albiventris</v>
      </c>
      <c r="I426" s="31"/>
      <c r="J426" s="61" t="str">
        <f>VLOOKUP(A426,Birdlist!C:G,5,FALSE)</f>
        <v>E</v>
      </c>
      <c r="K426" s="25" t="s">
        <v>49</v>
      </c>
      <c r="L426" s="49"/>
      <c r="M426" s="49"/>
      <c r="N426" s="32" t="s">
        <v>121</v>
      </c>
    </row>
    <row r="427" spans="1:14" ht="12" customHeight="1" x14ac:dyDescent="0.2">
      <c r="A427" s="42">
        <v>426</v>
      </c>
      <c r="B427" s="25" t="s">
        <v>1268</v>
      </c>
      <c r="C427" s="25" t="s">
        <v>1267</v>
      </c>
      <c r="D427" s="59" t="str">
        <f>VLOOKUP(A427,Birdlist!C:E,3,FALSE)</f>
        <v>White-vented Whistler</v>
      </c>
      <c r="E427" s="49"/>
      <c r="F427" s="32" t="s">
        <v>6</v>
      </c>
      <c r="G427" s="32"/>
      <c r="H427" s="60" t="str">
        <f>VLOOKUP(A427,Birdlist!C:F,4,FALSE)</f>
        <v>Pachycephala homeyeri</v>
      </c>
      <c r="I427" s="31"/>
      <c r="J427" s="61" t="str">
        <f>VLOOKUP(A427,Birdlist!C:G,5,FALSE)</f>
        <v>NE</v>
      </c>
      <c r="K427" s="47"/>
      <c r="L427" s="49"/>
      <c r="M427" s="49"/>
      <c r="N427" s="32" t="s">
        <v>1275</v>
      </c>
    </row>
    <row r="428" spans="1:14" ht="12" customHeight="1" x14ac:dyDescent="0.2">
      <c r="A428" s="42">
        <v>427</v>
      </c>
      <c r="B428" s="25" t="s">
        <v>1268</v>
      </c>
      <c r="C428" s="25" t="s">
        <v>1267</v>
      </c>
      <c r="D428" s="59" t="str">
        <f>VLOOKUP(A428,Birdlist!C:E,3,FALSE)</f>
        <v>Yellow-bellied Whistler</v>
      </c>
      <c r="E428" s="49"/>
      <c r="F428" s="32" t="s">
        <v>6</v>
      </c>
      <c r="G428" s="32"/>
      <c r="H428" s="60" t="str">
        <f>VLOOKUP(A428,Birdlist!C:F,4,FALSE)</f>
        <v>Pachycephala philippinensis</v>
      </c>
      <c r="I428" s="31"/>
      <c r="J428" s="61" t="str">
        <f>VLOOKUP(A428,Birdlist!C:G,5,FALSE)</f>
        <v>E</v>
      </c>
      <c r="K428" s="25" t="s">
        <v>49</v>
      </c>
      <c r="L428" s="49"/>
      <c r="M428" s="49"/>
      <c r="N428" s="32" t="s">
        <v>121</v>
      </c>
    </row>
    <row r="429" spans="1:14" ht="12" customHeight="1" x14ac:dyDescent="0.2">
      <c r="A429" s="42">
        <v>428</v>
      </c>
      <c r="B429" s="25" t="s">
        <v>1279</v>
      </c>
      <c r="C429" s="25" t="s">
        <v>1278</v>
      </c>
      <c r="D429" s="59" t="str">
        <f>VLOOKUP(A429,Birdlist!C:E,3,FALSE)</f>
        <v>Tiger Shrike</v>
      </c>
      <c r="E429" s="44" t="s">
        <v>2520</v>
      </c>
      <c r="F429" s="32" t="s">
        <v>6</v>
      </c>
      <c r="G429" s="32"/>
      <c r="H429" s="60" t="str">
        <f>VLOOKUP(A429,Birdlist!C:F,4,FALSE)</f>
        <v>Lanius tigrinus</v>
      </c>
      <c r="I429" s="31"/>
      <c r="J429" s="61" t="str">
        <f>VLOOKUP(A429,Birdlist!C:G,5,FALSE)</f>
        <v>A</v>
      </c>
      <c r="K429" s="34"/>
      <c r="L429" s="49"/>
      <c r="M429" s="49"/>
      <c r="N429" s="32" t="s">
        <v>1282</v>
      </c>
    </row>
    <row r="430" spans="1:14" ht="12" customHeight="1" x14ac:dyDescent="0.2">
      <c r="A430" s="42">
        <v>429</v>
      </c>
      <c r="B430" s="25" t="s">
        <v>1279</v>
      </c>
      <c r="C430" s="25" t="s">
        <v>1278</v>
      </c>
      <c r="D430" s="59" t="str">
        <f>VLOOKUP(A430,Birdlist!C:E,3,FALSE)</f>
        <v>Brown Shrike</v>
      </c>
      <c r="E430" s="49"/>
      <c r="F430" s="32" t="s">
        <v>6</v>
      </c>
      <c r="G430" s="32"/>
      <c r="H430" s="60" t="str">
        <f>VLOOKUP(A430,Birdlist!C:F,4,FALSE)</f>
        <v>Lanius cristatus</v>
      </c>
      <c r="I430" s="31"/>
      <c r="J430" s="61" t="str">
        <f>VLOOKUP(A430,Birdlist!C:G,5,FALSE)</f>
        <v>M</v>
      </c>
      <c r="K430" s="34"/>
      <c r="L430" s="49"/>
      <c r="M430" s="49"/>
      <c r="N430" s="32" t="s">
        <v>121</v>
      </c>
    </row>
    <row r="431" spans="1:14" ht="12" customHeight="1" x14ac:dyDescent="0.2">
      <c r="A431" s="42">
        <v>430</v>
      </c>
      <c r="B431" s="25" t="s">
        <v>1279</v>
      </c>
      <c r="C431" s="25" t="s">
        <v>1278</v>
      </c>
      <c r="D431" s="59" t="str">
        <f>VLOOKUP(A431,Birdlist!C:E,3,FALSE)</f>
        <v>Long-tailed Shrike</v>
      </c>
      <c r="E431" s="49"/>
      <c r="F431" s="32" t="s">
        <v>6</v>
      </c>
      <c r="G431" s="32"/>
      <c r="H431" s="60" t="str">
        <f>VLOOKUP(A431,Birdlist!C:F,4,FALSE)</f>
        <v>Lanius schach</v>
      </c>
      <c r="I431" s="31"/>
      <c r="J431" s="61" t="str">
        <f>VLOOKUP(A431,Birdlist!C:G,5,FALSE)</f>
        <v>R</v>
      </c>
      <c r="K431" s="34"/>
      <c r="L431" s="49"/>
      <c r="M431" s="49"/>
      <c r="N431" s="32" t="s">
        <v>121</v>
      </c>
    </row>
    <row r="432" spans="1:14" ht="12" customHeight="1" x14ac:dyDescent="0.2">
      <c r="A432" s="42">
        <v>431</v>
      </c>
      <c r="B432" s="25" t="s">
        <v>1279</v>
      </c>
      <c r="C432" s="25" t="s">
        <v>1278</v>
      </c>
      <c r="D432" s="59" t="str">
        <f>VLOOKUP(A432,Birdlist!C:E,3,FALSE)</f>
        <v>Mountain Shrike</v>
      </c>
      <c r="E432" s="49"/>
      <c r="F432" s="32" t="s">
        <v>6</v>
      </c>
      <c r="G432" s="32" t="s">
        <v>2196</v>
      </c>
      <c r="H432" s="60" t="str">
        <f>VLOOKUP(A432,Birdlist!C:F,4,FALSE)</f>
        <v>Lanius validirostris</v>
      </c>
      <c r="I432" s="31"/>
      <c r="J432" s="61" t="str">
        <f>VLOOKUP(A432,Birdlist!C:G,5,FALSE)</f>
        <v>E</v>
      </c>
      <c r="K432" s="25" t="s">
        <v>49</v>
      </c>
      <c r="L432" s="49" t="s">
        <v>40</v>
      </c>
      <c r="M432" s="49" t="s">
        <v>50</v>
      </c>
      <c r="N432" s="32" t="s">
        <v>121</v>
      </c>
    </row>
    <row r="433" spans="1:14" ht="12" customHeight="1" x14ac:dyDescent="0.2">
      <c r="A433" s="42">
        <v>432</v>
      </c>
      <c r="B433" s="25" t="s">
        <v>1290</v>
      </c>
      <c r="C433" s="25" t="s">
        <v>1289</v>
      </c>
      <c r="D433" s="59" t="str">
        <f>VLOOKUP(A433,Birdlist!C:E,3,FALSE)</f>
        <v>Dark-throated Oriole</v>
      </c>
      <c r="E433" s="49"/>
      <c r="F433" s="32" t="s">
        <v>6</v>
      </c>
      <c r="G433" s="32"/>
      <c r="H433" s="60" t="str">
        <f>VLOOKUP(A433,Birdlist!C:F,4,FALSE)</f>
        <v>Oriolus xanthonotus</v>
      </c>
      <c r="I433" s="31"/>
      <c r="J433" s="61" t="str">
        <f>VLOOKUP(A433,Birdlist!C:G,5,FALSE)</f>
        <v>R</v>
      </c>
      <c r="K433" s="25"/>
      <c r="L433" s="49" t="s">
        <v>40</v>
      </c>
      <c r="M433" s="49" t="s">
        <v>50</v>
      </c>
      <c r="N433" s="32" t="s">
        <v>121</v>
      </c>
    </row>
    <row r="434" spans="1:14" ht="12" customHeight="1" x14ac:dyDescent="0.2">
      <c r="A434" s="42">
        <v>433</v>
      </c>
      <c r="B434" s="25" t="s">
        <v>1290</v>
      </c>
      <c r="C434" s="25" t="s">
        <v>1289</v>
      </c>
      <c r="D434" s="59" t="str">
        <f>VLOOKUP(A434,Birdlist!C:E,3,FALSE)</f>
        <v>Philippine Oriole</v>
      </c>
      <c r="E434" s="49"/>
      <c r="F434" s="32" t="s">
        <v>6</v>
      </c>
      <c r="G434" s="32"/>
      <c r="H434" s="60" t="str">
        <f>VLOOKUP(A434,Birdlist!C:F,4,FALSE)</f>
        <v>Oriolus steerii</v>
      </c>
      <c r="I434" s="31"/>
      <c r="J434" s="61" t="str">
        <f>VLOOKUP(A434,Birdlist!C:G,5,FALSE)</f>
        <v>E</v>
      </c>
      <c r="K434" s="25" t="s">
        <v>303</v>
      </c>
      <c r="L434" s="49"/>
      <c r="M434" s="49"/>
      <c r="N434" s="32" t="s">
        <v>121</v>
      </c>
    </row>
    <row r="435" spans="1:14" ht="12" customHeight="1" x14ac:dyDescent="0.2">
      <c r="A435" s="42">
        <v>434</v>
      </c>
      <c r="B435" s="25" t="s">
        <v>1290</v>
      </c>
      <c r="C435" s="25" t="s">
        <v>1289</v>
      </c>
      <c r="D435" s="59" t="str">
        <f>VLOOKUP(A435,Birdlist!C:E,3,FALSE)</f>
        <v>White-lored Oriole</v>
      </c>
      <c r="E435" s="49"/>
      <c r="F435" s="32" t="s">
        <v>1293</v>
      </c>
      <c r="G435" s="32"/>
      <c r="H435" s="60" t="str">
        <f>VLOOKUP(A435,Birdlist!C:F,4,FALSE)</f>
        <v>Oriolus albiloris</v>
      </c>
      <c r="I435" s="31"/>
      <c r="J435" s="61" t="str">
        <f>VLOOKUP(A435,Birdlist!C:G,5,FALSE)</f>
        <v>E</v>
      </c>
      <c r="K435" s="25" t="s">
        <v>303</v>
      </c>
      <c r="L435" s="49"/>
      <c r="M435" s="49"/>
      <c r="N435" s="32" t="s">
        <v>2362</v>
      </c>
    </row>
    <row r="436" spans="1:14" ht="12" customHeight="1" x14ac:dyDescent="0.2">
      <c r="A436" s="42">
        <v>435</v>
      </c>
      <c r="B436" s="25" t="s">
        <v>1290</v>
      </c>
      <c r="C436" s="25" t="s">
        <v>1289</v>
      </c>
      <c r="D436" s="59" t="str">
        <f>VLOOKUP(A436,Birdlist!C:E,3,FALSE)</f>
        <v>Isabela Oriole</v>
      </c>
      <c r="E436" s="44" t="s">
        <v>2520</v>
      </c>
      <c r="F436" s="32" t="s">
        <v>6</v>
      </c>
      <c r="G436" s="32"/>
      <c r="H436" s="60" t="str">
        <f>VLOOKUP(A436,Birdlist!C:F,4,FALSE)</f>
        <v>Oriolus isabellae</v>
      </c>
      <c r="I436" s="31"/>
      <c r="J436" s="61" t="str">
        <f>VLOOKUP(A436,Birdlist!C:G,5,FALSE)</f>
        <v>E</v>
      </c>
      <c r="K436" s="47" t="s">
        <v>303</v>
      </c>
      <c r="L436" s="49" t="s">
        <v>69</v>
      </c>
      <c r="M436" s="49" t="s">
        <v>69</v>
      </c>
      <c r="N436" s="32" t="s">
        <v>6</v>
      </c>
    </row>
    <row r="437" spans="1:14" ht="12" customHeight="1" x14ac:dyDescent="0.2">
      <c r="A437" s="42">
        <v>436</v>
      </c>
      <c r="B437" s="25" t="s">
        <v>1290</v>
      </c>
      <c r="C437" s="25" t="s">
        <v>1289</v>
      </c>
      <c r="D437" s="59" t="str">
        <f>VLOOKUP(A437,Birdlist!C:E,3,FALSE)</f>
        <v>Black-naped Oriole</v>
      </c>
      <c r="E437" s="49"/>
      <c r="F437" s="32" t="s">
        <v>6</v>
      </c>
      <c r="G437" s="32"/>
      <c r="H437" s="60" t="str">
        <f>VLOOKUP(A437,Birdlist!C:F,4,FALSE)</f>
        <v>Oriolus chinensis</v>
      </c>
      <c r="I437" s="31"/>
      <c r="J437" s="61" t="str">
        <f>VLOOKUP(A437,Birdlist!C:G,5,FALSE)</f>
        <v>R</v>
      </c>
      <c r="K437" s="34"/>
      <c r="L437" s="49"/>
      <c r="M437" s="49"/>
      <c r="N437" s="32"/>
    </row>
    <row r="438" spans="1:14" ht="12" customHeight="1" x14ac:dyDescent="0.2">
      <c r="A438" s="42">
        <v>437</v>
      </c>
      <c r="B438" s="25" t="s">
        <v>1303</v>
      </c>
      <c r="C438" s="25" t="s">
        <v>1302</v>
      </c>
      <c r="D438" s="59" t="str">
        <f>VLOOKUP(A438,Birdlist!C:E,3,FALSE)</f>
        <v>Black Drongo</v>
      </c>
      <c r="E438" s="44" t="s">
        <v>2520</v>
      </c>
      <c r="F438" s="25" t="s">
        <v>2279</v>
      </c>
      <c r="G438" s="32"/>
      <c r="H438" s="60" t="str">
        <f>VLOOKUP(A438,Birdlist!C:F,4,FALSE)</f>
        <v>Dicrurus macrocercus</v>
      </c>
      <c r="I438" s="31"/>
      <c r="J438" s="61" t="str">
        <f>VLOOKUP(A438,Birdlist!C:G,5,FALSE)</f>
        <v>A</v>
      </c>
      <c r="K438" s="34"/>
      <c r="L438" s="49"/>
      <c r="M438" s="49"/>
      <c r="N438" s="25" t="s">
        <v>1306</v>
      </c>
    </row>
    <row r="439" spans="1:14" ht="12" customHeight="1" x14ac:dyDescent="0.2">
      <c r="A439" s="42">
        <v>438</v>
      </c>
      <c r="B439" s="25" t="s">
        <v>1303</v>
      </c>
      <c r="C439" s="25" t="s">
        <v>1302</v>
      </c>
      <c r="D439" s="59" t="str">
        <f>VLOOKUP(A439,Birdlist!C:E,3,FALSE)</f>
        <v>Ashy Drongo</v>
      </c>
      <c r="E439" s="49"/>
      <c r="F439" s="32" t="s">
        <v>6</v>
      </c>
      <c r="G439" s="32"/>
      <c r="H439" s="60" t="str">
        <f>VLOOKUP(A439,Birdlist!C:F,4,FALSE)</f>
        <v>Dicrurus leucophaeus</v>
      </c>
      <c r="I439" s="31"/>
      <c r="J439" s="61" t="str">
        <f>VLOOKUP(A439,Birdlist!C:G,5,FALSE)</f>
        <v>R,M</v>
      </c>
      <c r="K439" s="34"/>
      <c r="L439" s="49"/>
      <c r="M439" s="49"/>
      <c r="N439" s="32" t="s">
        <v>2363</v>
      </c>
    </row>
    <row r="440" spans="1:14" ht="12" customHeight="1" x14ac:dyDescent="0.2">
      <c r="A440" s="42">
        <v>439</v>
      </c>
      <c r="B440" s="25" t="s">
        <v>1303</v>
      </c>
      <c r="C440" s="25" t="s">
        <v>1302</v>
      </c>
      <c r="D440" s="59" t="str">
        <f>VLOOKUP(A440,Birdlist!C:E,3,FALSE)</f>
        <v>Crow-billed Drongo</v>
      </c>
      <c r="E440" s="44" t="s">
        <v>2520</v>
      </c>
      <c r="F440" s="32" t="s">
        <v>6</v>
      </c>
      <c r="G440" s="32"/>
      <c r="H440" s="60" t="str">
        <f>VLOOKUP(A440,Birdlist!C:F,4,FALSE)</f>
        <v>Dicrurus annectans</v>
      </c>
      <c r="I440" s="31"/>
      <c r="J440" s="61" t="str">
        <f>VLOOKUP(A440,Birdlist!C:G,5,FALSE)</f>
        <v>A</v>
      </c>
      <c r="K440" s="34"/>
      <c r="L440" s="49"/>
      <c r="M440" s="49"/>
      <c r="N440" s="32" t="s">
        <v>121</v>
      </c>
    </row>
    <row r="441" spans="1:14" ht="12" customHeight="1" x14ac:dyDescent="0.2">
      <c r="A441" s="42">
        <v>440</v>
      </c>
      <c r="B441" s="25" t="s">
        <v>1303</v>
      </c>
      <c r="C441" s="25" t="s">
        <v>1302</v>
      </c>
      <c r="D441" s="59" t="str">
        <f>VLOOKUP(A441,Birdlist!C:E,3,FALSE)</f>
        <v>Balicassiao</v>
      </c>
      <c r="E441" s="49"/>
      <c r="F441" s="32" t="s">
        <v>6</v>
      </c>
      <c r="G441" s="32"/>
      <c r="H441" s="60" t="str">
        <f>VLOOKUP(A441,Birdlist!C:F,4,FALSE)</f>
        <v>Dicrurus balicassius</v>
      </c>
      <c r="I441" s="31"/>
      <c r="J441" s="61" t="str">
        <f>VLOOKUP(A441,Birdlist!C:G,5,FALSE)</f>
        <v>E</v>
      </c>
      <c r="K441" s="25" t="s">
        <v>49</v>
      </c>
      <c r="L441" s="49"/>
      <c r="M441" s="49"/>
      <c r="N441" s="32" t="s">
        <v>121</v>
      </c>
    </row>
    <row r="442" spans="1:14" ht="12" customHeight="1" x14ac:dyDescent="0.2">
      <c r="A442" s="42">
        <v>441</v>
      </c>
      <c r="B442" s="25" t="s">
        <v>1303</v>
      </c>
      <c r="C442" s="25" t="s">
        <v>1302</v>
      </c>
      <c r="D442" s="59" t="str">
        <f>VLOOKUP(A442,Birdlist!C:E,3,FALSE)</f>
        <v>Hair-crested Drongo</v>
      </c>
      <c r="E442" s="49"/>
      <c r="F442" s="32" t="s">
        <v>1315</v>
      </c>
      <c r="G442" s="32"/>
      <c r="H442" s="60" t="str">
        <f>VLOOKUP(A442,Birdlist!C:F,4,FALSE)</f>
        <v>Dicrurus hottentottus</v>
      </c>
      <c r="I442" s="31"/>
      <c r="J442" s="61" t="str">
        <f>VLOOKUP(A442,Birdlist!C:G,5,FALSE)</f>
        <v>R</v>
      </c>
      <c r="K442" s="34"/>
      <c r="L442" s="49"/>
      <c r="M442" s="49"/>
      <c r="N442" s="32" t="s">
        <v>6</v>
      </c>
    </row>
    <row r="443" spans="1:14" ht="12" customHeight="1" x14ac:dyDescent="0.2">
      <c r="A443" s="42">
        <v>442</v>
      </c>
      <c r="B443" s="25" t="s">
        <v>1303</v>
      </c>
      <c r="C443" s="25" t="s">
        <v>1302</v>
      </c>
      <c r="D443" s="59" t="str">
        <f>VLOOKUP(A443,Birdlist!C:E,3,FALSE)</f>
        <v>Tablas Drongo</v>
      </c>
      <c r="E443" s="49"/>
      <c r="F443" s="32" t="s">
        <v>1318</v>
      </c>
      <c r="G443" s="32"/>
      <c r="H443" s="60" t="str">
        <f>VLOOKUP(A443,Birdlist!C:F,4,FALSE)</f>
        <v>Dicrurus menagei</v>
      </c>
      <c r="I443" s="31"/>
      <c r="J443" s="61" t="str">
        <f>VLOOKUP(A443,Birdlist!C:G,5,FALSE)</f>
        <v>E</v>
      </c>
      <c r="K443" s="25" t="s">
        <v>1320</v>
      </c>
      <c r="L443" s="49" t="s">
        <v>153</v>
      </c>
      <c r="M443" s="49" t="s">
        <v>69</v>
      </c>
      <c r="N443" s="32" t="s">
        <v>2364</v>
      </c>
    </row>
    <row r="444" spans="1:14" ht="12" customHeight="1" x14ac:dyDescent="0.2">
      <c r="A444" s="42">
        <v>443</v>
      </c>
      <c r="B444" s="25" t="s">
        <v>1323</v>
      </c>
      <c r="C444" s="25" t="s">
        <v>1322</v>
      </c>
      <c r="D444" s="59" t="str">
        <f>VLOOKUP(A444,Birdlist!C:E,3,FALSE)</f>
        <v>Mindanao Blue Fantail</v>
      </c>
      <c r="E444" s="49"/>
      <c r="F444" s="32" t="s">
        <v>1325</v>
      </c>
      <c r="G444" s="32" t="s">
        <v>2253</v>
      </c>
      <c r="H444" s="60" t="str">
        <f>VLOOKUP(A444,Birdlist!C:F,4,FALSE)</f>
        <v>Rhipidura superciliaris</v>
      </c>
      <c r="I444" s="31"/>
      <c r="J444" s="61" t="str">
        <f>VLOOKUP(A444,Birdlist!C:G,5,FALSE)</f>
        <v>E</v>
      </c>
      <c r="K444" s="25" t="s">
        <v>672</v>
      </c>
      <c r="L444" s="49"/>
      <c r="M444" s="49"/>
      <c r="N444" s="32" t="s">
        <v>2365</v>
      </c>
    </row>
    <row r="445" spans="1:14" ht="12" customHeight="1" x14ac:dyDescent="0.2">
      <c r="A445" s="42">
        <v>444</v>
      </c>
      <c r="B445" s="25" t="s">
        <v>1323</v>
      </c>
      <c r="C445" s="25" t="s">
        <v>1322</v>
      </c>
      <c r="D445" s="59" t="str">
        <f>VLOOKUP(A445,Birdlist!C:E,3,FALSE)</f>
        <v>Visayan Blue Fantail</v>
      </c>
      <c r="E445" s="49"/>
      <c r="F445" s="32" t="s">
        <v>1325</v>
      </c>
      <c r="G445" s="32" t="s">
        <v>2252</v>
      </c>
      <c r="H445" s="60" t="str">
        <f>VLOOKUP(A445,Birdlist!C:F,4,FALSE)</f>
        <v>Rhipidura samarensis</v>
      </c>
      <c r="I445" s="31"/>
      <c r="J445" s="61" t="str">
        <f>VLOOKUP(A445,Birdlist!C:G,5,FALSE)</f>
        <v>E</v>
      </c>
      <c r="K445" s="25" t="s">
        <v>672</v>
      </c>
      <c r="L445" s="49"/>
      <c r="M445" s="49"/>
      <c r="N445" s="32" t="s">
        <v>2366</v>
      </c>
    </row>
    <row r="446" spans="1:14" ht="12" customHeight="1" x14ac:dyDescent="0.2">
      <c r="A446" s="42">
        <v>445</v>
      </c>
      <c r="B446" s="25" t="s">
        <v>1323</v>
      </c>
      <c r="C446" s="25" t="s">
        <v>1322</v>
      </c>
      <c r="D446" s="59" t="str">
        <f>VLOOKUP(A446,Birdlist!C:E,3,FALSE)</f>
        <v>Blue-headed Fantail</v>
      </c>
      <c r="E446" s="49"/>
      <c r="F446" s="32" t="s">
        <v>6</v>
      </c>
      <c r="G446" s="32"/>
      <c r="H446" s="60" t="str">
        <f>VLOOKUP(A446,Birdlist!C:F,4,FALSE)</f>
        <v>Rhipidura cyaniceps</v>
      </c>
      <c r="I446" s="31"/>
      <c r="J446" s="61" t="str">
        <f>VLOOKUP(A446,Birdlist!C:G,5,FALSE)</f>
        <v>E</v>
      </c>
      <c r="K446" s="25" t="s">
        <v>669</v>
      </c>
      <c r="L446" s="49"/>
      <c r="M446" s="49"/>
      <c r="N446" s="32" t="s">
        <v>2367</v>
      </c>
    </row>
    <row r="447" spans="1:14" ht="12" customHeight="1" x14ac:dyDescent="0.2">
      <c r="A447" s="42">
        <v>446</v>
      </c>
      <c r="B447" s="25" t="s">
        <v>1323</v>
      </c>
      <c r="C447" s="25" t="s">
        <v>1322</v>
      </c>
      <c r="D447" s="59" t="str">
        <f>VLOOKUP(A447,Birdlist!C:E,3,FALSE)</f>
        <v>Tablas Fantail</v>
      </c>
      <c r="E447" s="49"/>
      <c r="F447" s="32" t="s">
        <v>1331</v>
      </c>
      <c r="G447" s="32"/>
      <c r="H447" s="60" t="str">
        <f>VLOOKUP(A447,Birdlist!C:F,4,FALSE)</f>
        <v>Rhipidura sauli</v>
      </c>
      <c r="I447" s="31"/>
      <c r="J447" s="61" t="str">
        <f>VLOOKUP(A447,Birdlist!C:G,5,FALSE)</f>
        <v>E</v>
      </c>
      <c r="K447" s="25" t="s">
        <v>1320</v>
      </c>
      <c r="L447" s="49" t="s">
        <v>50</v>
      </c>
      <c r="M447" s="49" t="s">
        <v>153</v>
      </c>
      <c r="N447" s="32" t="s">
        <v>2368</v>
      </c>
    </row>
    <row r="448" spans="1:14" ht="12" customHeight="1" x14ac:dyDescent="0.2">
      <c r="A448" s="42">
        <v>447</v>
      </c>
      <c r="B448" s="25" t="s">
        <v>1323</v>
      </c>
      <c r="C448" s="25" t="s">
        <v>1322</v>
      </c>
      <c r="D448" s="59" t="str">
        <f>VLOOKUP(A448,Birdlist!C:E,3,FALSE)</f>
        <v>Visayan Fantail</v>
      </c>
      <c r="E448" s="49"/>
      <c r="F448" s="32" t="s">
        <v>1331</v>
      </c>
      <c r="G448" s="32"/>
      <c r="H448" s="60" t="str">
        <f>VLOOKUP(A448,Birdlist!C:F,4,FALSE)</f>
        <v>Rhipidura albiventris</v>
      </c>
      <c r="I448" s="31"/>
      <c r="J448" s="61" t="str">
        <f>VLOOKUP(A448,Birdlist!C:G,5,FALSE)</f>
        <v>E</v>
      </c>
      <c r="K448" s="25" t="s">
        <v>679</v>
      </c>
      <c r="L448" s="49"/>
      <c r="M448" s="49"/>
      <c r="N448" s="32" t="s">
        <v>2369</v>
      </c>
    </row>
    <row r="449" spans="1:14" ht="12" customHeight="1" x14ac:dyDescent="0.2">
      <c r="A449" s="42">
        <v>448</v>
      </c>
      <c r="B449" s="25" t="s">
        <v>1323</v>
      </c>
      <c r="C449" s="25" t="s">
        <v>1322</v>
      </c>
      <c r="D449" s="59" t="str">
        <f>VLOOKUP(A449,Birdlist!C:E,3,FALSE)</f>
        <v>Philippine Pied Fantail</v>
      </c>
      <c r="E449" s="49"/>
      <c r="F449" s="32" t="s">
        <v>1341</v>
      </c>
      <c r="G449" s="32" t="s">
        <v>2251</v>
      </c>
      <c r="H449" s="60" t="str">
        <f>VLOOKUP(A449,Birdlist!C:F,4,FALSE)</f>
        <v>Rhipidura nigritorquis</v>
      </c>
      <c r="I449" s="31"/>
      <c r="J449" s="61" t="str">
        <f>VLOOKUP(A449,Birdlist!C:G,5,FALSE)</f>
        <v>E</v>
      </c>
      <c r="K449" s="25" t="s">
        <v>49</v>
      </c>
      <c r="L449" s="49"/>
      <c r="M449" s="49"/>
      <c r="N449" s="32" t="s">
        <v>2370</v>
      </c>
    </row>
    <row r="450" spans="1:14" ht="12" customHeight="1" x14ac:dyDescent="0.2">
      <c r="A450" s="42">
        <v>449</v>
      </c>
      <c r="B450" s="25" t="s">
        <v>1323</v>
      </c>
      <c r="C450" s="25" t="s">
        <v>1322</v>
      </c>
      <c r="D450" s="59" t="str">
        <f>VLOOKUP(A450,Birdlist!C:E,3,FALSE)</f>
        <v>Black-and-cinnamon Fantail</v>
      </c>
      <c r="E450" s="49"/>
      <c r="F450" s="32" t="s">
        <v>6</v>
      </c>
      <c r="G450" s="32"/>
      <c r="H450" s="60" t="str">
        <f>VLOOKUP(A450,Birdlist!C:F,4,FALSE)</f>
        <v>Rhipidura nigrocinnamomea</v>
      </c>
      <c r="I450" s="31"/>
      <c r="J450" s="61" t="str">
        <f>VLOOKUP(A450,Birdlist!C:G,5,FALSE)</f>
        <v>E</v>
      </c>
      <c r="K450" s="25" t="s">
        <v>852</v>
      </c>
      <c r="L450" s="49"/>
      <c r="M450" s="49"/>
      <c r="N450" s="32" t="s">
        <v>121</v>
      </c>
    </row>
    <row r="451" spans="1:14" ht="12" customHeight="1" x14ac:dyDescent="0.2">
      <c r="A451" s="42">
        <v>450</v>
      </c>
      <c r="B451" s="25" t="s">
        <v>1347</v>
      </c>
      <c r="C451" s="25" t="s">
        <v>1346</v>
      </c>
      <c r="D451" s="59" t="str">
        <f>VLOOKUP(A451,Birdlist!C:E,3,FALSE)</f>
        <v>Black-naped Monarch</v>
      </c>
      <c r="E451" s="49"/>
      <c r="F451" s="32" t="s">
        <v>6</v>
      </c>
      <c r="G451" s="32"/>
      <c r="H451" s="60" t="str">
        <f>VLOOKUP(A451,Birdlist!C:F,4,FALSE)</f>
        <v>Hypothymis azurea</v>
      </c>
      <c r="I451" s="31"/>
      <c r="J451" s="61" t="str">
        <f>VLOOKUP(A451,Birdlist!C:G,5,FALSE)</f>
        <v>R</v>
      </c>
      <c r="K451" s="34"/>
      <c r="L451" s="49"/>
      <c r="M451" s="49"/>
      <c r="N451" s="32" t="s">
        <v>121</v>
      </c>
    </row>
    <row r="452" spans="1:14" ht="12" customHeight="1" x14ac:dyDescent="0.2">
      <c r="A452" s="42">
        <v>451</v>
      </c>
      <c r="B452" s="25" t="s">
        <v>1347</v>
      </c>
      <c r="C452" s="25" t="s">
        <v>1346</v>
      </c>
      <c r="D452" s="59" t="str">
        <f>VLOOKUP(A452,Birdlist!C:E,3,FALSE)</f>
        <v>Short-crested Monarch</v>
      </c>
      <c r="E452" s="49"/>
      <c r="F452" s="32" t="s">
        <v>6</v>
      </c>
      <c r="G452" s="32"/>
      <c r="H452" s="60" t="str">
        <f>VLOOKUP(A452,Birdlist!C:F,4,FALSE)</f>
        <v>Hypothymis helenae</v>
      </c>
      <c r="I452" s="31"/>
      <c r="J452" s="61" t="str">
        <f>VLOOKUP(A452,Birdlist!C:G,5,FALSE)</f>
        <v>E</v>
      </c>
      <c r="K452" s="25" t="s">
        <v>49</v>
      </c>
      <c r="L452" s="49" t="s">
        <v>40</v>
      </c>
      <c r="M452" s="49" t="s">
        <v>2482</v>
      </c>
      <c r="N452" s="32" t="s">
        <v>121</v>
      </c>
    </row>
    <row r="453" spans="1:14" ht="12" customHeight="1" x14ac:dyDescent="0.2">
      <c r="A453" s="42">
        <v>452</v>
      </c>
      <c r="B453" s="25" t="s">
        <v>1347</v>
      </c>
      <c r="C453" s="25" t="s">
        <v>1346</v>
      </c>
      <c r="D453" s="59" t="str">
        <f>VLOOKUP(A453,Birdlist!C:E,3,FALSE)</f>
        <v>Celestial Monarch</v>
      </c>
      <c r="E453" s="49"/>
      <c r="F453" s="32" t="s">
        <v>6</v>
      </c>
      <c r="G453" s="32"/>
      <c r="H453" s="60" t="str">
        <f>VLOOKUP(A453,Birdlist!C:F,4,FALSE)</f>
        <v>Hypothymis coelestis</v>
      </c>
      <c r="I453" s="31"/>
      <c r="J453" s="61" t="str">
        <f>VLOOKUP(A453,Birdlist!C:G,5,FALSE)</f>
        <v>E</v>
      </c>
      <c r="K453" s="25" t="s">
        <v>49</v>
      </c>
      <c r="L453" s="49" t="s">
        <v>50</v>
      </c>
      <c r="M453" s="49" t="s">
        <v>69</v>
      </c>
      <c r="N453" s="32" t="s">
        <v>121</v>
      </c>
    </row>
    <row r="454" spans="1:14" ht="12" customHeight="1" x14ac:dyDescent="0.2">
      <c r="A454" s="42">
        <v>453</v>
      </c>
      <c r="B454" s="25" t="s">
        <v>1347</v>
      </c>
      <c r="C454" s="25" t="s">
        <v>1346</v>
      </c>
      <c r="D454" s="59" t="str">
        <f>VLOOKUP(A454,Birdlist!C:E,3,FALSE)</f>
        <v>Amur Paradise Flycatcher</v>
      </c>
      <c r="E454" s="44" t="s">
        <v>2520</v>
      </c>
      <c r="F454" s="25" t="s">
        <v>2279</v>
      </c>
      <c r="G454" s="25" t="s">
        <v>2267</v>
      </c>
      <c r="H454" s="60" t="str">
        <f>VLOOKUP(A454,Birdlist!C:F,4,FALSE)</f>
        <v>Terpsiphone incei</v>
      </c>
      <c r="I454" s="27"/>
      <c r="J454" s="61" t="str">
        <f>VLOOKUP(A454,Birdlist!C:G,5,FALSE)</f>
        <v>A</v>
      </c>
      <c r="K454" s="25"/>
      <c r="L454" s="44"/>
      <c r="M454" s="44"/>
      <c r="N454" s="25" t="s">
        <v>1356</v>
      </c>
    </row>
    <row r="455" spans="1:14" ht="12" customHeight="1" x14ac:dyDescent="0.2">
      <c r="A455" s="42">
        <v>454</v>
      </c>
      <c r="B455" s="25" t="s">
        <v>1347</v>
      </c>
      <c r="C455" s="25" t="s">
        <v>1346</v>
      </c>
      <c r="D455" s="59" t="str">
        <f>VLOOKUP(A455,Birdlist!C:E,3,FALSE)</f>
        <v>Japanese Paradise Flycatcher</v>
      </c>
      <c r="E455" s="49"/>
      <c r="F455" s="32" t="s">
        <v>1358</v>
      </c>
      <c r="G455" s="32" t="s">
        <v>1358</v>
      </c>
      <c r="H455" s="60" t="str">
        <f>VLOOKUP(A455,Birdlist!C:F,4,FALSE)</f>
        <v>Terpsiphone atrocaudata</v>
      </c>
      <c r="I455" s="31"/>
      <c r="J455" s="61" t="str">
        <f>VLOOKUP(A455,Birdlist!C:G,5,FALSE)</f>
        <v>R,M</v>
      </c>
      <c r="K455" s="34"/>
      <c r="L455" s="49" t="s">
        <v>40</v>
      </c>
      <c r="M455" s="49" t="s">
        <v>50</v>
      </c>
      <c r="N455" s="32" t="s">
        <v>121</v>
      </c>
    </row>
    <row r="456" spans="1:14" ht="12" customHeight="1" x14ac:dyDescent="0.2">
      <c r="A456" s="42">
        <v>455</v>
      </c>
      <c r="B456" s="25" t="s">
        <v>1347</v>
      </c>
      <c r="C456" s="25" t="s">
        <v>1346</v>
      </c>
      <c r="D456" s="59" t="str">
        <f>VLOOKUP(A456,Birdlist!C:E,3,FALSE)</f>
        <v>Blue Paradise Flycatcher</v>
      </c>
      <c r="E456" s="49"/>
      <c r="F456" s="32" t="s">
        <v>1361</v>
      </c>
      <c r="G456" s="32" t="s">
        <v>1361</v>
      </c>
      <c r="H456" s="60" t="str">
        <f>VLOOKUP(A456,Birdlist!C:F,4,FALSE)</f>
        <v>Terpsiphone cyanescens</v>
      </c>
      <c r="I456" s="31"/>
      <c r="J456" s="61" t="str">
        <f>VLOOKUP(A456,Birdlist!C:G,5,FALSE)</f>
        <v>E</v>
      </c>
      <c r="K456" s="25" t="s">
        <v>917</v>
      </c>
      <c r="L456" s="49"/>
      <c r="M456" s="49"/>
      <c r="N456" s="32" t="s">
        <v>121</v>
      </c>
    </row>
    <row r="457" spans="1:14" ht="12" customHeight="1" x14ac:dyDescent="0.2">
      <c r="A457" s="42">
        <v>456</v>
      </c>
      <c r="B457" s="25" t="s">
        <v>1347</v>
      </c>
      <c r="C457" s="25" t="s">
        <v>1346</v>
      </c>
      <c r="D457" s="59" t="str">
        <f>VLOOKUP(A457,Birdlist!C:E,3,FALSE)</f>
        <v>Rufous Paradise Flycatcher</v>
      </c>
      <c r="E457" s="49"/>
      <c r="F457" s="32" t="s">
        <v>1364</v>
      </c>
      <c r="G457" s="32" t="s">
        <v>1364</v>
      </c>
      <c r="H457" s="60" t="str">
        <f>VLOOKUP(A457,Birdlist!C:F,4,FALSE)</f>
        <v>Terpsiphone cinnamomea</v>
      </c>
      <c r="I457" s="31"/>
      <c r="J457" s="61" t="str">
        <f>VLOOKUP(A457,Birdlist!C:G,5,FALSE)</f>
        <v>NE</v>
      </c>
      <c r="K457" s="47"/>
      <c r="L457" s="49"/>
      <c r="M457" s="49"/>
      <c r="N457" s="32" t="s">
        <v>1366</v>
      </c>
    </row>
    <row r="458" spans="1:14" ht="12" customHeight="1" x14ac:dyDescent="0.2">
      <c r="A458" s="42">
        <v>457</v>
      </c>
      <c r="B458" s="25" t="s">
        <v>1368</v>
      </c>
      <c r="C458" s="25" t="s">
        <v>1367</v>
      </c>
      <c r="D458" s="59" t="str">
        <f>VLOOKUP(A458,Birdlist!C:E,3,FALSE)</f>
        <v>Slender-billed Crow</v>
      </c>
      <c r="E458" s="49"/>
      <c r="F458" s="32" t="s">
        <v>6</v>
      </c>
      <c r="G458" s="32"/>
      <c r="H458" s="60" t="str">
        <f>VLOOKUP(A458,Birdlist!C:F,4,FALSE)</f>
        <v>Corvus enca</v>
      </c>
      <c r="I458" s="31"/>
      <c r="J458" s="61" t="str">
        <f>VLOOKUP(A458,Birdlist!C:G,5,FALSE)</f>
        <v>R</v>
      </c>
      <c r="K458" s="34"/>
      <c r="L458" s="49"/>
      <c r="M458" s="49"/>
      <c r="N458" s="32" t="s">
        <v>121</v>
      </c>
    </row>
    <row r="459" spans="1:14" ht="12" customHeight="1" x14ac:dyDescent="0.2">
      <c r="A459" s="42">
        <v>458</v>
      </c>
      <c r="B459" s="25" t="s">
        <v>1368</v>
      </c>
      <c r="C459" s="25" t="s">
        <v>1367</v>
      </c>
      <c r="D459" s="59" t="str">
        <f>VLOOKUP(A459,Birdlist!C:E,3,FALSE)</f>
        <v>Large-billed Crow</v>
      </c>
      <c r="E459" s="49"/>
      <c r="F459" s="32" t="s">
        <v>6</v>
      </c>
      <c r="G459" s="32"/>
      <c r="H459" s="60" t="str">
        <f>VLOOKUP(A459,Birdlist!C:F,4,FALSE)</f>
        <v>Corvus macrorhynchos</v>
      </c>
      <c r="I459" s="31"/>
      <c r="J459" s="61" t="str">
        <f>VLOOKUP(A459,Birdlist!C:G,5,FALSE)</f>
        <v>R</v>
      </c>
      <c r="K459" s="34"/>
      <c r="L459" s="49"/>
      <c r="M459" s="49"/>
      <c r="N459" s="32" t="s">
        <v>121</v>
      </c>
    </row>
    <row r="460" spans="1:14" ht="12" customHeight="1" x14ac:dyDescent="0.2">
      <c r="A460" s="42">
        <v>459</v>
      </c>
      <c r="B460" s="25" t="s">
        <v>1374</v>
      </c>
      <c r="C460" s="32" t="s">
        <v>1373</v>
      </c>
      <c r="D460" s="59" t="str">
        <f>VLOOKUP(A460,Birdlist!C:E,3,FALSE)</f>
        <v>Japanese Waxwing</v>
      </c>
      <c r="E460" s="44" t="s">
        <v>2520</v>
      </c>
      <c r="F460" s="25" t="s">
        <v>2279</v>
      </c>
      <c r="G460" s="32"/>
      <c r="H460" s="60" t="str">
        <f>VLOOKUP(A460,Birdlist!C:F,4,FALSE)</f>
        <v>Bombycilla japonica</v>
      </c>
      <c r="I460" s="31"/>
      <c r="J460" s="61" t="str">
        <f>VLOOKUP(A460,Birdlist!C:G,5,FALSE)</f>
        <v>A</v>
      </c>
      <c r="K460" s="34"/>
      <c r="L460" s="49" t="s">
        <v>40</v>
      </c>
      <c r="M460" s="49" t="s">
        <v>2482</v>
      </c>
      <c r="N460" s="32" t="s">
        <v>1377</v>
      </c>
    </row>
    <row r="461" spans="1:14" ht="12" customHeight="1" x14ac:dyDescent="0.2">
      <c r="A461" s="42">
        <v>460</v>
      </c>
      <c r="B461" s="25" t="s">
        <v>1379</v>
      </c>
      <c r="C461" s="25" t="s">
        <v>1378</v>
      </c>
      <c r="D461" s="59" t="str">
        <f>VLOOKUP(A461,Birdlist!C:E,3,FALSE)</f>
        <v>Citrine Canary-flycatcher</v>
      </c>
      <c r="E461" s="49"/>
      <c r="F461" s="32" t="s">
        <v>6</v>
      </c>
      <c r="G461" s="32"/>
      <c r="H461" s="60" t="str">
        <f>VLOOKUP(A461,Birdlist!C:F,4,FALSE)</f>
        <v>Culicicapa helianthea</v>
      </c>
      <c r="I461" s="31"/>
      <c r="J461" s="61" t="str">
        <f>VLOOKUP(A461,Birdlist!C:G,5,FALSE)</f>
        <v>R</v>
      </c>
      <c r="K461" s="34"/>
      <c r="L461" s="49"/>
      <c r="M461" s="49"/>
      <c r="N461" s="32" t="s">
        <v>121</v>
      </c>
    </row>
    <row r="462" spans="1:14" ht="12" customHeight="1" x14ac:dyDescent="0.2">
      <c r="A462" s="42">
        <v>461</v>
      </c>
      <c r="B462" s="25" t="s">
        <v>1383</v>
      </c>
      <c r="C462" s="25" t="s">
        <v>1382</v>
      </c>
      <c r="D462" s="59" t="str">
        <f>VLOOKUP(A462,Birdlist!C:E,3,FALSE)</f>
        <v>Elegant Tit</v>
      </c>
      <c r="E462" s="49"/>
      <c r="F462" s="32" t="s">
        <v>6</v>
      </c>
      <c r="G462" s="32"/>
      <c r="H462" s="60" t="str">
        <f>VLOOKUP(A462,Birdlist!C:F,4,FALSE)</f>
        <v>Periparus elegans</v>
      </c>
      <c r="I462" s="31"/>
      <c r="J462" s="61" t="str">
        <f>VLOOKUP(A462,Birdlist!C:G,5,FALSE)</f>
        <v>E</v>
      </c>
      <c r="K462" s="25" t="s">
        <v>49</v>
      </c>
      <c r="L462" s="49"/>
      <c r="M462" s="49"/>
      <c r="N462" s="32" t="s">
        <v>2371</v>
      </c>
    </row>
    <row r="463" spans="1:14" ht="12" customHeight="1" x14ac:dyDescent="0.2">
      <c r="A463" s="42">
        <v>462</v>
      </c>
      <c r="B463" s="25" t="s">
        <v>1383</v>
      </c>
      <c r="C463" s="25" t="s">
        <v>1382</v>
      </c>
      <c r="D463" s="59" t="str">
        <f>VLOOKUP(A463,Birdlist!C:E,3,FALSE)</f>
        <v>Palawan Tit</v>
      </c>
      <c r="E463" s="49"/>
      <c r="F463" s="32" t="s">
        <v>6</v>
      </c>
      <c r="G463" s="32"/>
      <c r="H463" s="60" t="str">
        <f>VLOOKUP(A463,Birdlist!C:F,4,FALSE)</f>
        <v>Periparus amabilis</v>
      </c>
      <c r="I463" s="31"/>
      <c r="J463" s="61" t="str">
        <f>VLOOKUP(A463,Birdlist!C:G,5,FALSE)</f>
        <v>E</v>
      </c>
      <c r="K463" s="25" t="s">
        <v>917</v>
      </c>
      <c r="L463" s="49" t="s">
        <v>40</v>
      </c>
      <c r="M463" s="49" t="s">
        <v>2482</v>
      </c>
      <c r="N463" s="32" t="s">
        <v>2372</v>
      </c>
    </row>
    <row r="464" spans="1:14" ht="12" customHeight="1" x14ac:dyDescent="0.2">
      <c r="A464" s="42">
        <v>463</v>
      </c>
      <c r="B464" s="25" t="s">
        <v>1383</v>
      </c>
      <c r="C464" s="25" t="s">
        <v>1382</v>
      </c>
      <c r="D464" s="59" t="str">
        <f>VLOOKUP(A464,Birdlist!C:E,3,FALSE)</f>
        <v>White-fronted Tit</v>
      </c>
      <c r="E464" s="49"/>
      <c r="F464" s="32" t="s">
        <v>6</v>
      </c>
      <c r="G464" s="52"/>
      <c r="H464" s="60" t="str">
        <f>VLOOKUP(A464,Birdlist!C:F,4,FALSE)</f>
        <v>Parus semilarvatus</v>
      </c>
      <c r="I464" s="31" t="s">
        <v>2231</v>
      </c>
      <c r="J464" s="61" t="str">
        <f>VLOOKUP(A464,Birdlist!C:G,5,FALSE)</f>
        <v>E</v>
      </c>
      <c r="K464" s="25" t="s">
        <v>49</v>
      </c>
      <c r="L464" s="49" t="s">
        <v>40</v>
      </c>
      <c r="M464" s="49" t="s">
        <v>2482</v>
      </c>
      <c r="N464" s="32" t="s">
        <v>121</v>
      </c>
    </row>
    <row r="465" spans="1:14" ht="12" customHeight="1" x14ac:dyDescent="0.2">
      <c r="A465" s="42">
        <v>464</v>
      </c>
      <c r="B465" s="25" t="s">
        <v>1393</v>
      </c>
      <c r="C465" s="25" t="s">
        <v>1392</v>
      </c>
      <c r="D465" s="59" t="str">
        <f>VLOOKUP(A465,Birdlist!C:E,3,FALSE)</f>
        <v>Horsfield´s Bush Lark</v>
      </c>
      <c r="E465" s="49"/>
      <c r="F465" s="32" t="s">
        <v>1395</v>
      </c>
      <c r="G465" s="32" t="s">
        <v>2210</v>
      </c>
      <c r="H465" s="60" t="str">
        <f>VLOOKUP(A465,Birdlist!C:F,4,FALSE)</f>
        <v>Mirafra javanica</v>
      </c>
      <c r="I465" s="31"/>
      <c r="J465" s="61" t="str">
        <f>VLOOKUP(A465,Birdlist!C:G,5,FALSE)</f>
        <v>R</v>
      </c>
      <c r="K465" s="34"/>
      <c r="L465" s="49"/>
      <c r="M465" s="49"/>
      <c r="N465" s="32" t="s">
        <v>6</v>
      </c>
    </row>
    <row r="466" spans="1:14" ht="12" customHeight="1" x14ac:dyDescent="0.2">
      <c r="A466" s="42">
        <v>465</v>
      </c>
      <c r="B466" s="25" t="s">
        <v>1393</v>
      </c>
      <c r="C466" s="25" t="s">
        <v>1392</v>
      </c>
      <c r="D466" s="59" t="str">
        <f>VLOOKUP(A466,Birdlist!C:E,3,FALSE)</f>
        <v>Oriental Skylark</v>
      </c>
      <c r="E466" s="49"/>
      <c r="F466" s="32" t="s">
        <v>6</v>
      </c>
      <c r="G466" s="32"/>
      <c r="H466" s="60" t="str">
        <f>VLOOKUP(A466,Birdlist!C:F,4,FALSE)</f>
        <v>Alauda gulgula</v>
      </c>
      <c r="I466" s="31"/>
      <c r="J466" s="61" t="str">
        <f>VLOOKUP(A466,Birdlist!C:G,5,FALSE)</f>
        <v>R</v>
      </c>
      <c r="K466" s="34"/>
      <c r="L466" s="49"/>
      <c r="M466" s="49"/>
      <c r="N466" s="32" t="s">
        <v>121</v>
      </c>
    </row>
    <row r="467" spans="1:14" ht="12" customHeight="1" x14ac:dyDescent="0.2">
      <c r="A467" s="42">
        <v>466</v>
      </c>
      <c r="B467" s="25" t="s">
        <v>1400</v>
      </c>
      <c r="C467" s="25" t="s">
        <v>1399</v>
      </c>
      <c r="D467" s="59" t="str">
        <f>VLOOKUP(A467,Birdlist!C:E,3,FALSE)</f>
        <v>Black-headed Bulbul</v>
      </c>
      <c r="E467" s="49"/>
      <c r="F467" s="32" t="s">
        <v>6</v>
      </c>
      <c r="G467" s="32"/>
      <c r="H467" s="60" t="str">
        <f>VLOOKUP(A467,Birdlist!C:F,4,FALSE)</f>
        <v>Pycnonotus atriceps</v>
      </c>
      <c r="I467" s="31"/>
      <c r="J467" s="61" t="str">
        <f>VLOOKUP(A467,Birdlist!C:G,5,FALSE)</f>
        <v>R</v>
      </c>
      <c r="K467" s="34"/>
      <c r="L467" s="49"/>
      <c r="M467" s="49"/>
      <c r="N467" s="32" t="s">
        <v>121</v>
      </c>
    </row>
    <row r="468" spans="1:14" ht="12" customHeight="1" x14ac:dyDescent="0.2">
      <c r="A468" s="42">
        <v>467</v>
      </c>
      <c r="B468" s="25" t="s">
        <v>1400</v>
      </c>
      <c r="C468" s="25" t="s">
        <v>1399</v>
      </c>
      <c r="D468" s="59" t="str">
        <f>VLOOKUP(A468,Birdlist!C:E,3,FALSE)</f>
        <v>Yellow-wattled Bulbul</v>
      </c>
      <c r="E468" s="49"/>
      <c r="F468" s="32" t="s">
        <v>6</v>
      </c>
      <c r="G468" s="32"/>
      <c r="H468" s="60" t="str">
        <f>VLOOKUP(A468,Birdlist!C:F,4,FALSE)</f>
        <v>Pycnonotus urostictus</v>
      </c>
      <c r="I468" s="31"/>
      <c r="J468" s="61" t="str">
        <f>VLOOKUP(A468,Birdlist!C:G,5,FALSE)</f>
        <v>E</v>
      </c>
      <c r="K468" s="25" t="s">
        <v>49</v>
      </c>
      <c r="L468" s="49"/>
      <c r="M468" s="49"/>
      <c r="N468" s="32" t="s">
        <v>121</v>
      </c>
    </row>
    <row r="469" spans="1:14" ht="12" customHeight="1" x14ac:dyDescent="0.2">
      <c r="A469" s="42">
        <v>468</v>
      </c>
      <c r="B469" s="25" t="s">
        <v>1400</v>
      </c>
      <c r="C469" s="25" t="s">
        <v>1399</v>
      </c>
      <c r="D469" s="59" t="str">
        <f>VLOOKUP(A469,Birdlist!C:E,3,FALSE)</f>
        <v>Yellow-vented Bulbul</v>
      </c>
      <c r="E469" s="49"/>
      <c r="F469" s="32" t="s">
        <v>6</v>
      </c>
      <c r="G469" s="32"/>
      <c r="H469" s="60" t="str">
        <f>VLOOKUP(A469,Birdlist!C:F,4,FALSE)</f>
        <v>Pycnonotus goiavier</v>
      </c>
      <c r="I469" s="31"/>
      <c r="J469" s="61" t="str">
        <f>VLOOKUP(A469,Birdlist!C:G,5,FALSE)</f>
        <v>R</v>
      </c>
      <c r="K469" s="34"/>
      <c r="L469" s="49"/>
      <c r="M469" s="49"/>
      <c r="N469" s="32" t="s">
        <v>121</v>
      </c>
    </row>
    <row r="470" spans="1:14" ht="12" customHeight="1" x14ac:dyDescent="0.2">
      <c r="A470" s="42">
        <v>469</v>
      </c>
      <c r="B470" s="25" t="s">
        <v>1400</v>
      </c>
      <c r="C470" s="25" t="s">
        <v>1399</v>
      </c>
      <c r="D470" s="59" t="str">
        <f>VLOOKUP(A470,Birdlist!C:E,3,FALSE)</f>
        <v>Olive-winged Bulbul</v>
      </c>
      <c r="E470" s="49"/>
      <c r="F470" s="32" t="s">
        <v>6</v>
      </c>
      <c r="G470" s="32"/>
      <c r="H470" s="60" t="str">
        <f>VLOOKUP(A470,Birdlist!C:F,4,FALSE)</f>
        <v>Pycnonotus plumosus</v>
      </c>
      <c r="I470" s="31"/>
      <c r="J470" s="61" t="str">
        <f>VLOOKUP(A470,Birdlist!C:G,5,FALSE)</f>
        <v>R</v>
      </c>
      <c r="K470" s="34"/>
      <c r="L470" s="49"/>
      <c r="M470" s="49"/>
      <c r="N470" s="32" t="s">
        <v>2373</v>
      </c>
    </row>
    <row r="471" spans="1:14" ht="12" customHeight="1" x14ac:dyDescent="0.2">
      <c r="A471" s="42">
        <v>470</v>
      </c>
      <c r="B471" s="25" t="s">
        <v>1400</v>
      </c>
      <c r="C471" s="25" t="s">
        <v>1399</v>
      </c>
      <c r="D471" s="59" t="str">
        <f>VLOOKUP(A471,Birdlist!C:E,3,FALSE)</f>
        <v>Ashy-fronted Bulbul</v>
      </c>
      <c r="E471" s="49"/>
      <c r="F471" s="32" t="s">
        <v>1407</v>
      </c>
      <c r="G471" s="32"/>
      <c r="H471" s="60" t="str">
        <f>VLOOKUP(A471,Birdlist!C:F,4,FALSE)</f>
        <v>Pycnonotus cinereifrons</v>
      </c>
      <c r="I471" s="31"/>
      <c r="J471" s="61" t="str">
        <f>VLOOKUP(A471,Birdlist!C:G,5,FALSE)</f>
        <v>E</v>
      </c>
      <c r="K471" s="25" t="s">
        <v>917</v>
      </c>
      <c r="L471" s="49"/>
      <c r="M471" s="49"/>
      <c r="N471" s="32" t="s">
        <v>2374</v>
      </c>
    </row>
    <row r="472" spans="1:14" ht="12" customHeight="1" x14ac:dyDescent="0.2">
      <c r="A472" s="42">
        <v>471</v>
      </c>
      <c r="B472" s="25" t="s">
        <v>1400</v>
      </c>
      <c r="C472" s="25" t="s">
        <v>1399</v>
      </c>
      <c r="D472" s="59" t="str">
        <f>VLOOKUP(A472,Birdlist!C:E,3,FALSE)</f>
        <v>Palawan Bulbul</v>
      </c>
      <c r="E472" s="49"/>
      <c r="F472" s="32" t="s">
        <v>1414</v>
      </c>
      <c r="G472" s="32" t="s">
        <v>2157</v>
      </c>
      <c r="H472" s="60" t="str">
        <f>VLOOKUP(A472,Birdlist!C:F,4,FALSE)</f>
        <v>Alophoixus frater</v>
      </c>
      <c r="I472" s="31"/>
      <c r="J472" s="61" t="str">
        <f>VLOOKUP(A472,Birdlist!C:G,5,FALSE)</f>
        <v>E</v>
      </c>
      <c r="K472" s="25" t="s">
        <v>917</v>
      </c>
      <c r="L472" s="49"/>
      <c r="M472" s="49" t="s">
        <v>2482</v>
      </c>
      <c r="N472" s="32" t="s">
        <v>2375</v>
      </c>
    </row>
    <row r="473" spans="1:14" ht="12" customHeight="1" x14ac:dyDescent="0.2">
      <c r="A473" s="42">
        <v>472</v>
      </c>
      <c r="B473" s="25" t="s">
        <v>1400</v>
      </c>
      <c r="C473" s="25" t="s">
        <v>1399</v>
      </c>
      <c r="D473" s="59" t="str">
        <f>VLOOKUP(A473,Birdlist!C:E,3,FALSE)</f>
        <v>Sulphur-bellied Bulbul</v>
      </c>
      <c r="E473" s="49"/>
      <c r="F473" s="32" t="s">
        <v>6</v>
      </c>
      <c r="G473" s="32"/>
      <c r="H473" s="60" t="str">
        <f>VLOOKUP(A473,Birdlist!C:F,4,FALSE)</f>
        <v>Iole palawanensis</v>
      </c>
      <c r="I473" s="31"/>
      <c r="J473" s="61" t="str">
        <f>VLOOKUP(A473,Birdlist!C:G,5,FALSE)</f>
        <v>E</v>
      </c>
      <c r="K473" s="25" t="s">
        <v>96</v>
      </c>
      <c r="L473" s="49"/>
      <c r="M473" s="49"/>
      <c r="N473" s="32" t="s">
        <v>2376</v>
      </c>
    </row>
    <row r="474" spans="1:14" ht="12" customHeight="1" x14ac:dyDescent="0.2">
      <c r="A474" s="42">
        <v>473</v>
      </c>
      <c r="B474" s="25" t="s">
        <v>1400</v>
      </c>
      <c r="C474" s="25" t="s">
        <v>1399</v>
      </c>
      <c r="D474" s="59" t="str">
        <f>VLOOKUP(A474,Birdlist!C:E,3,FALSE)</f>
        <v>Philippine Bulbul</v>
      </c>
      <c r="E474" s="49"/>
      <c r="F474" s="32" t="s">
        <v>6</v>
      </c>
      <c r="G474" s="32"/>
      <c r="H474" s="60" t="str">
        <f>VLOOKUP(A474,Birdlist!C:F,4,FALSE)</f>
        <v>Hypsipetes philippinus</v>
      </c>
      <c r="I474" s="31"/>
      <c r="J474" s="61" t="str">
        <f>VLOOKUP(A474,Birdlist!C:G,5,FALSE)</f>
        <v>E</v>
      </c>
      <c r="K474" s="25" t="s">
        <v>49</v>
      </c>
      <c r="L474" s="49"/>
      <c r="M474" s="49"/>
      <c r="N474" s="32" t="s">
        <v>2377</v>
      </c>
    </row>
    <row r="475" spans="1:14" ht="12" customHeight="1" x14ac:dyDescent="0.2">
      <c r="A475" s="42">
        <v>474</v>
      </c>
      <c r="B475" s="25" t="s">
        <v>1400</v>
      </c>
      <c r="C475" s="25" t="s">
        <v>1399</v>
      </c>
      <c r="D475" s="59" t="str">
        <f>VLOOKUP(A475,Birdlist!C:E,3,FALSE)</f>
        <v>Mindoro Bulbul</v>
      </c>
      <c r="E475" s="49"/>
      <c r="F475" s="32" t="s">
        <v>1424</v>
      </c>
      <c r="G475" s="32"/>
      <c r="H475" s="60" t="str">
        <f>VLOOKUP(A475,Birdlist!C:F,4,FALSE)</f>
        <v>Hypsipetes mindorensis</v>
      </c>
      <c r="I475" s="31"/>
      <c r="J475" s="61" t="str">
        <f>VLOOKUP(A475,Birdlist!C:G,5,FALSE)</f>
        <v>E</v>
      </c>
      <c r="K475" s="25" t="s">
        <v>1426</v>
      </c>
      <c r="L475" s="49" t="s">
        <v>379</v>
      </c>
      <c r="M475" s="49"/>
      <c r="N475" s="32" t="s">
        <v>2378</v>
      </c>
    </row>
    <row r="476" spans="1:14" ht="12" customHeight="1" x14ac:dyDescent="0.2">
      <c r="A476" s="42">
        <v>475</v>
      </c>
      <c r="B476" s="25" t="s">
        <v>1400</v>
      </c>
      <c r="C476" s="25" t="s">
        <v>1399</v>
      </c>
      <c r="D476" s="59" t="str">
        <f>VLOOKUP(A476,Birdlist!C:E,3,FALSE)</f>
        <v>Visayan Bulbul</v>
      </c>
      <c r="E476" s="49"/>
      <c r="F476" s="32" t="s">
        <v>1424</v>
      </c>
      <c r="G476" s="32"/>
      <c r="H476" s="60" t="str">
        <f>VLOOKUP(A476,Birdlist!C:F,4,FALSE)</f>
        <v>Hypsipetes guimarasensis</v>
      </c>
      <c r="I476" s="31"/>
      <c r="J476" s="61" t="str">
        <f>VLOOKUP(A476,Birdlist!C:G,5,FALSE)</f>
        <v>E</v>
      </c>
      <c r="K476" s="25" t="s">
        <v>679</v>
      </c>
      <c r="L476" s="49" t="s">
        <v>379</v>
      </c>
      <c r="M476" s="49"/>
      <c r="N476" s="32" t="s">
        <v>2378</v>
      </c>
    </row>
    <row r="477" spans="1:14" ht="12" customHeight="1" x14ac:dyDescent="0.2">
      <c r="A477" s="42">
        <v>476</v>
      </c>
      <c r="B477" s="25" t="s">
        <v>1400</v>
      </c>
      <c r="C477" s="25" t="s">
        <v>1399</v>
      </c>
      <c r="D477" s="59" t="str">
        <f>VLOOKUP(A477,Birdlist!C:E,3,FALSE)</f>
        <v>Zamboanga Bulbul</v>
      </c>
      <c r="E477" s="49"/>
      <c r="F477" s="32" t="s">
        <v>6</v>
      </c>
      <c r="G477" s="32"/>
      <c r="H477" s="60" t="str">
        <f>VLOOKUP(A477,Birdlist!C:F,4,FALSE)</f>
        <v>Hypsipetes rufigularis</v>
      </c>
      <c r="I477" s="31"/>
      <c r="J477" s="61" t="str">
        <f>VLOOKUP(A477,Birdlist!C:G,5,FALSE)</f>
        <v>E</v>
      </c>
      <c r="K477" s="25" t="s">
        <v>672</v>
      </c>
      <c r="L477" s="49" t="s">
        <v>40</v>
      </c>
      <c r="M477" s="49" t="s">
        <v>50</v>
      </c>
      <c r="N477" s="32" t="s">
        <v>6</v>
      </c>
    </row>
    <row r="478" spans="1:14" ht="12" customHeight="1" x14ac:dyDescent="0.2">
      <c r="A478" s="42">
        <v>477</v>
      </c>
      <c r="B478" s="25" t="s">
        <v>1400</v>
      </c>
      <c r="C478" s="25" t="s">
        <v>1399</v>
      </c>
      <c r="D478" s="59" t="str">
        <f>VLOOKUP(A478,Birdlist!C:E,3,FALSE)</f>
        <v>Streak-breasted Bulbul</v>
      </c>
      <c r="E478" s="49"/>
      <c r="F478" s="32" t="s">
        <v>6</v>
      </c>
      <c r="G478" s="32"/>
      <c r="H478" s="60" t="str">
        <f>VLOOKUP(A478,Birdlist!C:F,4,FALSE)</f>
        <v>Hypsipetes siquijorensis</v>
      </c>
      <c r="I478" s="31"/>
      <c r="J478" s="61" t="str">
        <f>VLOOKUP(A478,Birdlist!C:G,5,FALSE)</f>
        <v>E</v>
      </c>
      <c r="K478" s="25" t="s">
        <v>49</v>
      </c>
      <c r="L478" s="49" t="s">
        <v>153</v>
      </c>
      <c r="M478" s="49" t="s">
        <v>69</v>
      </c>
      <c r="N478" s="32" t="s">
        <v>6</v>
      </c>
    </row>
    <row r="479" spans="1:14" ht="12" customHeight="1" x14ac:dyDescent="0.2">
      <c r="A479" s="42">
        <v>478</v>
      </c>
      <c r="B479" s="25" t="s">
        <v>1400</v>
      </c>
      <c r="C479" s="25" t="s">
        <v>1399</v>
      </c>
      <c r="D479" s="59" t="str">
        <f>VLOOKUP(A479,Birdlist!C:E,3,FALSE)</f>
        <v>Yellowish Bulbul</v>
      </c>
      <c r="E479" s="49"/>
      <c r="F479" s="32" t="s">
        <v>6</v>
      </c>
      <c r="G479" s="32"/>
      <c r="H479" s="60" t="str">
        <f>VLOOKUP(A479,Birdlist!C:F,4,FALSE)</f>
        <v>Hypsipetes everetti</v>
      </c>
      <c r="I479" s="31"/>
      <c r="J479" s="61" t="str">
        <f>VLOOKUP(A479,Birdlist!C:G,5,FALSE)</f>
        <v>E</v>
      </c>
      <c r="K479" s="25" t="s">
        <v>49</v>
      </c>
      <c r="L479" s="49"/>
      <c r="M479" s="49"/>
      <c r="N479" s="32" t="s">
        <v>6</v>
      </c>
    </row>
    <row r="480" spans="1:14" ht="12" customHeight="1" x14ac:dyDescent="0.2">
      <c r="A480" s="42">
        <v>479</v>
      </c>
      <c r="B480" s="25" t="s">
        <v>1400</v>
      </c>
      <c r="C480" s="25" t="s">
        <v>1399</v>
      </c>
      <c r="D480" s="59" t="str">
        <f>VLOOKUP(A480,Birdlist!C:E,3,FALSE)</f>
        <v>Brown-eared Bulbul</v>
      </c>
      <c r="E480" s="49"/>
      <c r="F480" s="32" t="s">
        <v>1437</v>
      </c>
      <c r="G480" s="32"/>
      <c r="H480" s="60" t="str">
        <f>VLOOKUP(A480,Birdlist!C:F,4,FALSE)</f>
        <v>Hypsipetes amaurotis</v>
      </c>
      <c r="I480" s="31"/>
      <c r="J480" s="61" t="str">
        <f>VLOOKUP(A480,Birdlist!C:G,5,FALSE)</f>
        <v>R</v>
      </c>
      <c r="K480" s="34"/>
      <c r="L480" s="49"/>
      <c r="M480" s="49"/>
      <c r="N480" s="32" t="s">
        <v>6</v>
      </c>
    </row>
    <row r="481" spans="1:14" ht="12" customHeight="1" x14ac:dyDescent="0.2">
      <c r="A481" s="42">
        <v>480</v>
      </c>
      <c r="B481" s="25" t="s">
        <v>1440</v>
      </c>
      <c r="C481" s="25" t="s">
        <v>1439</v>
      </c>
      <c r="D481" s="59" t="str">
        <f>VLOOKUP(A481,Birdlist!C:E,3,FALSE)</f>
        <v>Grey-throated Martin</v>
      </c>
      <c r="E481" s="49"/>
      <c r="F481" s="32" t="s">
        <v>1442</v>
      </c>
      <c r="G481" s="32" t="s">
        <v>2257</v>
      </c>
      <c r="H481" s="60" t="str">
        <f>VLOOKUP(A481,Birdlist!C:F,4,FALSE)</f>
        <v>Riparia chinensis</v>
      </c>
      <c r="I481" s="31"/>
      <c r="J481" s="61" t="str">
        <f>VLOOKUP(A481,Birdlist!C:G,5,FALSE)</f>
        <v>R</v>
      </c>
      <c r="K481" s="34"/>
      <c r="L481" s="49"/>
      <c r="M481" s="49"/>
      <c r="N481" s="32" t="s">
        <v>2379</v>
      </c>
    </row>
    <row r="482" spans="1:14" ht="12" customHeight="1" x14ac:dyDescent="0.2">
      <c r="A482" s="42">
        <v>481</v>
      </c>
      <c r="B482" s="25" t="s">
        <v>1440</v>
      </c>
      <c r="C482" s="25" t="s">
        <v>1439</v>
      </c>
      <c r="D482" s="59" t="str">
        <f>VLOOKUP(A482,Birdlist!C:E,3,FALSE)</f>
        <v>Sand Martin</v>
      </c>
      <c r="E482" s="49"/>
      <c r="F482" s="32" t="s">
        <v>6</v>
      </c>
      <c r="G482" s="32" t="s">
        <v>2258</v>
      </c>
      <c r="H482" s="60" t="str">
        <f>VLOOKUP(A482,Birdlist!C:F,4,FALSE)</f>
        <v>Riparia riparia</v>
      </c>
      <c r="I482" s="31"/>
      <c r="J482" s="61" t="str">
        <f>VLOOKUP(A482,Birdlist!C:G,5,FALSE)</f>
        <v>M</v>
      </c>
      <c r="K482" s="34"/>
      <c r="L482" s="49"/>
      <c r="M482" s="49"/>
      <c r="N482" s="32" t="s">
        <v>121</v>
      </c>
    </row>
    <row r="483" spans="1:14" ht="12" customHeight="1" x14ac:dyDescent="0.2">
      <c r="A483" s="42">
        <v>482</v>
      </c>
      <c r="B483" s="25" t="s">
        <v>1440</v>
      </c>
      <c r="C483" s="25" t="s">
        <v>1439</v>
      </c>
      <c r="D483" s="59" t="str">
        <f>VLOOKUP(A483,Birdlist!C:E,3,FALSE)</f>
        <v>Barn Swallow</v>
      </c>
      <c r="E483" s="49"/>
      <c r="F483" s="32" t="s">
        <v>6</v>
      </c>
      <c r="G483" s="32"/>
      <c r="H483" s="60" t="str">
        <f>VLOOKUP(A483,Birdlist!C:F,4,FALSE)</f>
        <v>Hirundo rustica</v>
      </c>
      <c r="I483" s="31"/>
      <c r="J483" s="61" t="str">
        <f>VLOOKUP(A483,Birdlist!C:G,5,FALSE)</f>
        <v>M</v>
      </c>
      <c r="K483" s="34"/>
      <c r="L483" s="49"/>
      <c r="M483" s="49"/>
      <c r="N483" s="32" t="s">
        <v>121</v>
      </c>
    </row>
    <row r="484" spans="1:14" ht="12" customHeight="1" x14ac:dyDescent="0.2">
      <c r="A484" s="42">
        <v>483</v>
      </c>
      <c r="B484" s="25" t="s">
        <v>1440</v>
      </c>
      <c r="C484" s="25" t="s">
        <v>1439</v>
      </c>
      <c r="D484" s="59" t="str">
        <f>VLOOKUP(A484,Birdlist!C:E,3,FALSE)</f>
        <v>Pacific Swallow</v>
      </c>
      <c r="E484" s="49"/>
      <c r="F484" s="32" t="s">
        <v>6</v>
      </c>
      <c r="G484" s="32"/>
      <c r="H484" s="60" t="str">
        <f>VLOOKUP(A484,Birdlist!C:F,4,FALSE)</f>
        <v>Hirundo tahitica</v>
      </c>
      <c r="I484" s="31"/>
      <c r="J484" s="61" t="str">
        <f>VLOOKUP(A484,Birdlist!C:G,5,FALSE)</f>
        <v>R</v>
      </c>
      <c r="K484" s="34"/>
      <c r="L484" s="49"/>
      <c r="M484" s="49"/>
      <c r="N484" s="32" t="s">
        <v>121</v>
      </c>
    </row>
    <row r="485" spans="1:14" ht="12" customHeight="1" x14ac:dyDescent="0.2">
      <c r="A485" s="42">
        <v>484</v>
      </c>
      <c r="B485" s="25" t="s">
        <v>1440</v>
      </c>
      <c r="C485" s="25" t="s">
        <v>1439</v>
      </c>
      <c r="D485" s="59" t="str">
        <f>VLOOKUP(A485,Birdlist!C:E,3,FALSE)</f>
        <v>Asian House Martin</v>
      </c>
      <c r="E485" s="44" t="s">
        <v>2520</v>
      </c>
      <c r="F485" s="32" t="s">
        <v>1452</v>
      </c>
      <c r="G485" s="32" t="s">
        <v>1452</v>
      </c>
      <c r="H485" s="60" t="str">
        <f>VLOOKUP(A485,Birdlist!C:F,4,FALSE)</f>
        <v>Delichon dasypus</v>
      </c>
      <c r="I485" s="31"/>
      <c r="J485" s="61" t="str">
        <f>VLOOKUP(A485,Birdlist!C:G,5,FALSE)</f>
        <v>A</v>
      </c>
      <c r="K485" s="34"/>
      <c r="L485" s="49"/>
      <c r="M485" s="49"/>
      <c r="N485" s="32" t="s">
        <v>121</v>
      </c>
    </row>
    <row r="486" spans="1:14" ht="12" customHeight="1" x14ac:dyDescent="0.2">
      <c r="A486" s="42">
        <v>485</v>
      </c>
      <c r="B486" s="25" t="s">
        <v>1440</v>
      </c>
      <c r="C486" s="25" t="s">
        <v>1439</v>
      </c>
      <c r="D486" s="59" t="str">
        <f>VLOOKUP(A486,Birdlist!C:E,3,FALSE)</f>
        <v>Striated Swallow</v>
      </c>
      <c r="E486" s="49"/>
      <c r="F486" s="32" t="s">
        <v>1455</v>
      </c>
      <c r="G486" s="32"/>
      <c r="H486" s="60" t="str">
        <f>VLOOKUP(A486,Birdlist!C:F,4,FALSE)</f>
        <v>Cecropis striolata</v>
      </c>
      <c r="I486" s="31"/>
      <c r="J486" s="61" t="str">
        <f>VLOOKUP(A486,Birdlist!C:G,5,FALSE)</f>
        <v>R</v>
      </c>
      <c r="K486" s="34"/>
      <c r="L486" s="49" t="s">
        <v>379</v>
      </c>
      <c r="M486" s="49"/>
      <c r="N486" s="32" t="s">
        <v>2380</v>
      </c>
    </row>
    <row r="487" spans="1:14" ht="12" customHeight="1" x14ac:dyDescent="0.2">
      <c r="A487" s="42">
        <v>486</v>
      </c>
      <c r="B487" s="32" t="s">
        <v>1459</v>
      </c>
      <c r="C487" s="25" t="s">
        <v>1458</v>
      </c>
      <c r="D487" s="59" t="str">
        <f>VLOOKUP(A487,Birdlist!C:E,3,FALSE)</f>
        <v>Mountain Tailorbird</v>
      </c>
      <c r="E487" s="49"/>
      <c r="F487" s="32" t="s">
        <v>6</v>
      </c>
      <c r="G487" s="32"/>
      <c r="H487" s="60" t="str">
        <f>VLOOKUP(A487,Birdlist!C:F,4,FALSE)</f>
        <v>Phyllergates cucullatus</v>
      </c>
      <c r="I487" s="31"/>
      <c r="J487" s="61" t="str">
        <f>VLOOKUP(A487,Birdlist!C:G,5,FALSE)</f>
        <v>R</v>
      </c>
      <c r="K487" s="34"/>
      <c r="L487" s="49"/>
      <c r="M487" s="49"/>
      <c r="N487" s="32" t="s">
        <v>2381</v>
      </c>
    </row>
    <row r="488" spans="1:14" ht="12" customHeight="1" x14ac:dyDescent="0.2">
      <c r="A488" s="42">
        <v>487</v>
      </c>
      <c r="B488" s="32" t="s">
        <v>1459</v>
      </c>
      <c r="C488" s="25" t="s">
        <v>1458</v>
      </c>
      <c r="D488" s="59" t="str">
        <f>VLOOKUP(A488,Birdlist!C:E,3,FALSE)</f>
        <v>Rufous-headed Tailorbird</v>
      </c>
      <c r="E488" s="49"/>
      <c r="F488" s="32" t="s">
        <v>1463</v>
      </c>
      <c r="G488" s="32"/>
      <c r="H488" s="60" t="str">
        <f>VLOOKUP(A488,Birdlist!C:F,4,FALSE)</f>
        <v>Phyllergates heterolaemus</v>
      </c>
      <c r="I488" s="31"/>
      <c r="J488" s="61" t="str">
        <f>VLOOKUP(A488,Birdlist!C:G,5,FALSE)</f>
        <v>E</v>
      </c>
      <c r="K488" s="25" t="s">
        <v>852</v>
      </c>
      <c r="L488" s="49"/>
      <c r="M488" s="49"/>
      <c r="N488" s="32" t="s">
        <v>2382</v>
      </c>
    </row>
    <row r="489" spans="1:14" ht="12" customHeight="1" x14ac:dyDescent="0.2">
      <c r="A489" s="42">
        <v>488</v>
      </c>
      <c r="B489" s="32" t="s">
        <v>1459</v>
      </c>
      <c r="C489" s="25" t="s">
        <v>1458</v>
      </c>
      <c r="D489" s="59" t="str">
        <f>VLOOKUP(A489,Birdlist!C:E,3,FALSE)</f>
        <v>Philippine Bush Warbler</v>
      </c>
      <c r="E489" s="49"/>
      <c r="F489" s="32" t="s">
        <v>1467</v>
      </c>
      <c r="G489" s="32"/>
      <c r="H489" s="60" t="str">
        <f>VLOOKUP(A489,Birdlist!C:F,4,FALSE)</f>
        <v>Horornis seebohmi</v>
      </c>
      <c r="I489" s="31"/>
      <c r="J489" s="61" t="str">
        <f>VLOOKUP(A489,Birdlist!C:G,5,FALSE)</f>
        <v>E</v>
      </c>
      <c r="K489" s="25" t="s">
        <v>303</v>
      </c>
      <c r="L489" s="49"/>
      <c r="M489" s="49"/>
      <c r="N489" s="32" t="s">
        <v>2383</v>
      </c>
    </row>
    <row r="490" spans="1:14" ht="12" customHeight="1" x14ac:dyDescent="0.2">
      <c r="A490" s="42">
        <v>489</v>
      </c>
      <c r="B490" s="32" t="s">
        <v>1459</v>
      </c>
      <c r="C490" s="25" t="s">
        <v>1458</v>
      </c>
      <c r="D490" s="59" t="str">
        <f>VLOOKUP(A490,Birdlist!C:E,3,FALSE)</f>
        <v>Japanese Bush Warbler</v>
      </c>
      <c r="E490" s="44" t="s">
        <v>2520</v>
      </c>
      <c r="F490" s="32" t="s">
        <v>1471</v>
      </c>
      <c r="G490" s="32"/>
      <c r="H490" s="60" t="str">
        <f>VLOOKUP(A490,Birdlist!C:F,4,FALSE)</f>
        <v>Horornis diphone</v>
      </c>
      <c r="I490" s="31"/>
      <c r="J490" s="61" t="str">
        <f>VLOOKUP(A490,Birdlist!C:G,5,FALSE)</f>
        <v>M</v>
      </c>
      <c r="K490" s="34"/>
      <c r="L490" s="49"/>
      <c r="M490" s="49"/>
      <c r="N490" s="32" t="s">
        <v>2384</v>
      </c>
    </row>
    <row r="491" spans="1:14" ht="12" customHeight="1" x14ac:dyDescent="0.2">
      <c r="A491" s="42">
        <v>490</v>
      </c>
      <c r="B491" s="32" t="s">
        <v>1459</v>
      </c>
      <c r="C491" s="25" t="s">
        <v>1458</v>
      </c>
      <c r="D491" s="59" t="str">
        <f>VLOOKUP(A491,Birdlist!C:E,3,FALSE)</f>
        <v>Manchurian Bush Warbler</v>
      </c>
      <c r="E491" s="44" t="s">
        <v>2520</v>
      </c>
      <c r="F491" s="32" t="s">
        <v>1471</v>
      </c>
      <c r="G491" s="32"/>
      <c r="H491" s="60" t="str">
        <f>VLOOKUP(A491,Birdlist!C:F,4,FALSE)</f>
        <v>Horornis borealis</v>
      </c>
      <c r="I491" s="31"/>
      <c r="J491" s="61" t="str">
        <f>VLOOKUP(A491,Birdlist!C:G,5,FALSE)</f>
        <v>M</v>
      </c>
      <c r="K491" s="34"/>
      <c r="L491" s="49" t="s">
        <v>379</v>
      </c>
      <c r="M491" s="49"/>
      <c r="N491" s="32" t="s">
        <v>2385</v>
      </c>
    </row>
    <row r="492" spans="1:14" ht="12" customHeight="1" x14ac:dyDescent="0.2">
      <c r="A492" s="42">
        <v>491</v>
      </c>
      <c r="B492" s="32" t="s">
        <v>1459</v>
      </c>
      <c r="C492" s="25" t="s">
        <v>1458</v>
      </c>
      <c r="D492" s="59" t="str">
        <f>VLOOKUP(A492,Birdlist!C:E,3,FALSE)</f>
        <v>Sunda Bush Warbler</v>
      </c>
      <c r="E492" s="49"/>
      <c r="F492" s="32" t="s">
        <v>6</v>
      </c>
      <c r="G492" s="32"/>
      <c r="H492" s="60" t="str">
        <f>VLOOKUP(A492,Birdlist!C:F,4,FALSE)</f>
        <v>Horornis vulcanius</v>
      </c>
      <c r="I492" s="31"/>
      <c r="J492" s="61" t="str">
        <f>VLOOKUP(A492,Birdlist!C:G,5,FALSE)</f>
        <v>R</v>
      </c>
      <c r="K492" s="34"/>
      <c r="L492" s="49" t="s">
        <v>379</v>
      </c>
      <c r="M492" s="49"/>
      <c r="N492" s="32" t="s">
        <v>2386</v>
      </c>
    </row>
    <row r="493" spans="1:14" ht="12" customHeight="1" x14ac:dyDescent="0.2">
      <c r="A493" s="42">
        <v>492</v>
      </c>
      <c r="B493" s="32" t="s">
        <v>1459</v>
      </c>
      <c r="C493" s="25" t="s">
        <v>1458</v>
      </c>
      <c r="D493" s="59" t="str">
        <f>VLOOKUP(A493,Birdlist!C:E,3,FALSE)</f>
        <v>Asian Stubtail</v>
      </c>
      <c r="E493" s="44" t="s">
        <v>2520</v>
      </c>
      <c r="F493" s="25" t="s">
        <v>2279</v>
      </c>
      <c r="G493" s="32"/>
      <c r="H493" s="60" t="str">
        <f>VLOOKUP(A493,Birdlist!C:F,4,FALSE)</f>
        <v>Urosphena squameiceps</v>
      </c>
      <c r="I493" s="31"/>
      <c r="J493" s="61" t="str">
        <f>VLOOKUP(A493,Birdlist!C:G,5,FALSE)</f>
        <v>A</v>
      </c>
      <c r="K493" s="34"/>
      <c r="L493" s="49"/>
      <c r="M493" s="49"/>
      <c r="N493" s="25" t="s">
        <v>1482</v>
      </c>
    </row>
    <row r="494" spans="1:14" ht="12" customHeight="1" x14ac:dyDescent="0.2">
      <c r="A494" s="42">
        <v>493</v>
      </c>
      <c r="B494" s="25" t="s">
        <v>1484</v>
      </c>
      <c r="C494" s="25" t="s">
        <v>1483</v>
      </c>
      <c r="D494" s="59" t="str">
        <f>VLOOKUP(A494,Birdlist!C:E,3,FALSE)</f>
        <v>Willow Warbler</v>
      </c>
      <c r="E494" s="44" t="s">
        <v>2520</v>
      </c>
      <c r="F494" s="25" t="s">
        <v>2279</v>
      </c>
      <c r="G494" s="32"/>
      <c r="H494" s="60" t="str">
        <f>VLOOKUP(A494,Birdlist!C:F,4,FALSE)</f>
        <v>Phylloscopus trochilus</v>
      </c>
      <c r="I494" s="31"/>
      <c r="J494" s="61" t="str">
        <f>VLOOKUP(A494,Birdlist!C:G,5,FALSE)</f>
        <v>A</v>
      </c>
      <c r="K494" s="34"/>
      <c r="L494" s="49"/>
      <c r="M494" s="49"/>
      <c r="N494" s="25" t="s">
        <v>1487</v>
      </c>
    </row>
    <row r="495" spans="1:14" ht="12" customHeight="1" x14ac:dyDescent="0.2">
      <c r="A495" s="42">
        <v>494</v>
      </c>
      <c r="B495" s="25" t="s">
        <v>1484</v>
      </c>
      <c r="C495" s="25" t="s">
        <v>1483</v>
      </c>
      <c r="D495" s="59" t="str">
        <f>VLOOKUP(A495,Birdlist!C:E,3,FALSE)</f>
        <v>Dusky Warbler</v>
      </c>
      <c r="E495" s="44" t="s">
        <v>2520</v>
      </c>
      <c r="F495" s="32" t="s">
        <v>6</v>
      </c>
      <c r="G495" s="32"/>
      <c r="H495" s="60" t="str">
        <f>VLOOKUP(A495,Birdlist!C:F,4,FALSE)</f>
        <v>Phylloscopus fuscatus</v>
      </c>
      <c r="I495" s="31"/>
      <c r="J495" s="61" t="str">
        <f>VLOOKUP(A495,Birdlist!C:G,5,FALSE)</f>
        <v>A</v>
      </c>
      <c r="K495" s="34"/>
      <c r="L495" s="49"/>
      <c r="M495" s="49"/>
      <c r="N495" s="32"/>
    </row>
    <row r="496" spans="1:14" ht="12" customHeight="1" x14ac:dyDescent="0.2">
      <c r="A496" s="42">
        <v>495</v>
      </c>
      <c r="B496" s="25" t="s">
        <v>1484</v>
      </c>
      <c r="C496" s="25" t="s">
        <v>1483</v>
      </c>
      <c r="D496" s="59" t="str">
        <f>VLOOKUP(A496,Birdlist!C:E,3,FALSE)</f>
        <v>Radde's Warbler</v>
      </c>
      <c r="E496" s="44" t="s">
        <v>2520</v>
      </c>
      <c r="F496" s="32" t="s">
        <v>6</v>
      </c>
      <c r="G496" s="32"/>
      <c r="H496" s="60" t="str">
        <f>VLOOKUP(A496,Birdlist!C:F,4,FALSE)</f>
        <v>Phylloscopus schwarzi</v>
      </c>
      <c r="I496" s="31"/>
      <c r="J496" s="61" t="str">
        <f>VLOOKUP(A496,Birdlist!C:G,5,FALSE)</f>
        <v>A</v>
      </c>
      <c r="K496" s="34"/>
      <c r="L496" s="49"/>
      <c r="M496" s="49"/>
      <c r="N496" s="32" t="s">
        <v>121</v>
      </c>
    </row>
    <row r="497" spans="1:14" ht="12" customHeight="1" x14ac:dyDescent="0.2">
      <c r="A497" s="42">
        <v>496</v>
      </c>
      <c r="B497" s="25" t="s">
        <v>1484</v>
      </c>
      <c r="C497" s="25" t="s">
        <v>1483</v>
      </c>
      <c r="D497" s="59" t="str">
        <f>VLOOKUP(A497,Birdlist!C:E,3,FALSE)</f>
        <v>Yellow-browed Warbler</v>
      </c>
      <c r="E497" s="44" t="s">
        <v>2520</v>
      </c>
      <c r="F497" s="25" t="s">
        <v>2279</v>
      </c>
      <c r="G497" s="32"/>
      <c r="H497" s="60" t="str">
        <f>VLOOKUP(A497,Birdlist!C:F,4,FALSE)</f>
        <v>Phylloscopus inornatus</v>
      </c>
      <c r="I497" s="31"/>
      <c r="J497" s="61" t="str">
        <f>VLOOKUP(A497,Birdlist!C:G,5,FALSE)</f>
        <v>A</v>
      </c>
      <c r="K497" s="34"/>
      <c r="L497" s="49"/>
      <c r="M497" s="49"/>
      <c r="N497" s="32" t="s">
        <v>1494</v>
      </c>
    </row>
    <row r="498" spans="1:14" ht="12" customHeight="1" x14ac:dyDescent="0.2">
      <c r="A498" s="42">
        <v>497</v>
      </c>
      <c r="B498" s="25" t="s">
        <v>1484</v>
      </c>
      <c r="C498" s="25" t="s">
        <v>1483</v>
      </c>
      <c r="D498" s="59" t="str">
        <f>VLOOKUP(A498,Birdlist!C:E,3,FALSE)</f>
        <v>Arctic Warbler</v>
      </c>
      <c r="E498" s="49"/>
      <c r="F498" s="32" t="s">
        <v>6</v>
      </c>
      <c r="G498" s="32"/>
      <c r="H498" s="60" t="str">
        <f>VLOOKUP(A498,Birdlist!C:F,4,FALSE)</f>
        <v>Phylloscopus borealis</v>
      </c>
      <c r="I498" s="31"/>
      <c r="J498" s="61" t="str">
        <f>VLOOKUP(A498,Birdlist!C:G,5,FALSE)</f>
        <v>M</v>
      </c>
      <c r="K498" s="34"/>
      <c r="L498" s="49"/>
      <c r="M498" s="49"/>
      <c r="N498" s="32" t="s">
        <v>2387</v>
      </c>
    </row>
    <row r="499" spans="1:14" ht="12" customHeight="1" x14ac:dyDescent="0.2">
      <c r="A499" s="42">
        <v>498</v>
      </c>
      <c r="B499" s="25" t="s">
        <v>1484</v>
      </c>
      <c r="C499" s="25" t="s">
        <v>1483</v>
      </c>
      <c r="D499" s="59" t="str">
        <f>VLOOKUP(A499,Birdlist!C:E,3,FALSE)</f>
        <v>Kamchatka Leaf Warbler</v>
      </c>
      <c r="E499" s="49"/>
      <c r="F499" s="32" t="s">
        <v>1495</v>
      </c>
      <c r="G499" s="32"/>
      <c r="H499" s="60" t="str">
        <f>VLOOKUP(A499,Birdlist!C:F,4,FALSE)</f>
        <v>Phylloscopus examinandus</v>
      </c>
      <c r="I499" s="31"/>
      <c r="J499" s="61" t="str">
        <f>VLOOKUP(A499,Birdlist!C:G,5,FALSE)</f>
        <v>M</v>
      </c>
      <c r="K499" s="34"/>
      <c r="L499" s="49"/>
      <c r="M499" s="49"/>
      <c r="N499" s="32" t="s">
        <v>2388</v>
      </c>
    </row>
    <row r="500" spans="1:14" ht="12" customHeight="1" x14ac:dyDescent="0.2">
      <c r="A500" s="42">
        <v>499</v>
      </c>
      <c r="B500" s="25" t="s">
        <v>1484</v>
      </c>
      <c r="C500" s="25" t="s">
        <v>1483</v>
      </c>
      <c r="D500" s="59" t="str">
        <f>VLOOKUP(A500,Birdlist!C:E,3,FALSE)</f>
        <v>Japanese Leaf Warbler</v>
      </c>
      <c r="E500" s="49"/>
      <c r="F500" s="32" t="s">
        <v>1495</v>
      </c>
      <c r="G500" s="32"/>
      <c r="H500" s="60" t="str">
        <f>VLOOKUP(A500,Birdlist!C:F,4,FALSE)</f>
        <v>Phylloscopus xanthodryas</v>
      </c>
      <c r="I500" s="31"/>
      <c r="J500" s="61" t="str">
        <f>VLOOKUP(A500,Birdlist!C:G,5,FALSE)</f>
        <v>M</v>
      </c>
      <c r="K500" s="34"/>
      <c r="L500" s="49"/>
      <c r="M500" s="49"/>
      <c r="N500" s="32" t="s">
        <v>2388</v>
      </c>
    </row>
    <row r="501" spans="1:14" ht="12" customHeight="1" x14ac:dyDescent="0.2">
      <c r="A501" s="42">
        <v>500</v>
      </c>
      <c r="B501" s="25" t="s">
        <v>1484</v>
      </c>
      <c r="C501" s="25" t="s">
        <v>1483</v>
      </c>
      <c r="D501" s="59" t="str">
        <f>VLOOKUP(A501,Birdlist!C:E,3,FALSE)</f>
        <v>Ijima's Leaf Warbler</v>
      </c>
      <c r="E501" s="44" t="s">
        <v>2520</v>
      </c>
      <c r="F501" s="32" t="s">
        <v>1504</v>
      </c>
      <c r="G501" s="32"/>
      <c r="H501" s="60" t="str">
        <f>VLOOKUP(A501,Birdlist!C:F,4,FALSE)</f>
        <v>Phylloscopus ijimae</v>
      </c>
      <c r="I501" s="31"/>
      <c r="J501" s="61" t="str">
        <f>VLOOKUP(A501,Birdlist!C:G,5,FALSE)</f>
        <v>A</v>
      </c>
      <c r="K501" s="34"/>
      <c r="L501" s="49" t="s">
        <v>50</v>
      </c>
      <c r="M501" s="49" t="s">
        <v>50</v>
      </c>
      <c r="N501" s="32" t="s">
        <v>121</v>
      </c>
    </row>
    <row r="502" spans="1:14" ht="12" customHeight="1" x14ac:dyDescent="0.2">
      <c r="A502" s="42">
        <v>501</v>
      </c>
      <c r="B502" s="25" t="s">
        <v>1484</v>
      </c>
      <c r="C502" s="25" t="s">
        <v>1483</v>
      </c>
      <c r="D502" s="59" t="str">
        <f>VLOOKUP(A502,Birdlist!C:E,3,FALSE)</f>
        <v>Philippine Leaf Warbler</v>
      </c>
      <c r="E502" s="49"/>
      <c r="F502" s="32" t="s">
        <v>1507</v>
      </c>
      <c r="G502" s="32"/>
      <c r="H502" s="60" t="str">
        <f>VLOOKUP(A502,Birdlist!C:F,4,FALSE)</f>
        <v>Phylloscopus olivaceus</v>
      </c>
      <c r="I502" s="31"/>
      <c r="J502" s="61" t="str">
        <f>VLOOKUP(A502,Birdlist!C:G,5,FALSE)</f>
        <v>E</v>
      </c>
      <c r="K502" s="25" t="s">
        <v>49</v>
      </c>
      <c r="L502" s="49"/>
      <c r="M502" s="49"/>
      <c r="N502" s="32" t="s">
        <v>121</v>
      </c>
    </row>
    <row r="503" spans="1:14" ht="12" customHeight="1" x14ac:dyDescent="0.2">
      <c r="A503" s="42">
        <v>502</v>
      </c>
      <c r="B503" s="25" t="s">
        <v>1484</v>
      </c>
      <c r="C503" s="25" t="s">
        <v>1483</v>
      </c>
      <c r="D503" s="59" t="str">
        <f>VLOOKUP(A503,Birdlist!C:E,3,FALSE)</f>
        <v>Lemon-throated Leaf Warbler</v>
      </c>
      <c r="E503" s="49"/>
      <c r="F503" s="32" t="s">
        <v>1510</v>
      </c>
      <c r="G503" s="32"/>
      <c r="H503" s="60" t="str">
        <f>VLOOKUP(A503,Birdlist!C:F,4,FALSE)</f>
        <v>Phylloscopus cebuensis</v>
      </c>
      <c r="I503" s="31"/>
      <c r="J503" s="61" t="str">
        <f>VLOOKUP(A503,Birdlist!C:G,5,FALSE)</f>
        <v>E</v>
      </c>
      <c r="K503" s="25" t="s">
        <v>49</v>
      </c>
      <c r="L503" s="49"/>
      <c r="M503" s="49"/>
      <c r="N503" s="32" t="s">
        <v>121</v>
      </c>
    </row>
    <row r="504" spans="1:14" ht="12" customHeight="1" x14ac:dyDescent="0.2">
      <c r="A504" s="42">
        <v>503</v>
      </c>
      <c r="B504" s="25" t="s">
        <v>1484</v>
      </c>
      <c r="C504" s="25" t="s">
        <v>1483</v>
      </c>
      <c r="D504" s="59" t="str">
        <f>VLOOKUP(A504,Birdlist!C:E,3,FALSE)</f>
        <v>Negros Leaf Warbler</v>
      </c>
      <c r="E504" s="49"/>
      <c r="F504" s="32" t="s">
        <v>1513</v>
      </c>
      <c r="G504" s="32" t="s">
        <v>2501</v>
      </c>
      <c r="H504" s="60" t="str">
        <f>VLOOKUP(A504,Birdlist!C:F,4,FALSE)</f>
        <v>Phylloscopus nigrorum</v>
      </c>
      <c r="I504" s="31" t="s">
        <v>2502</v>
      </c>
      <c r="J504" s="61" t="str">
        <f>VLOOKUP(A504,Birdlist!C:G,5,FALSE)</f>
        <v>E</v>
      </c>
      <c r="K504" s="25" t="s">
        <v>49</v>
      </c>
      <c r="L504" s="49" t="s">
        <v>379</v>
      </c>
      <c r="M504" s="49"/>
      <c r="N504" s="32" t="s">
        <v>2389</v>
      </c>
    </row>
    <row r="505" spans="1:14" ht="12" customHeight="1" x14ac:dyDescent="0.2">
      <c r="A505" s="42">
        <v>504</v>
      </c>
      <c r="B505" s="25" t="s">
        <v>1484</v>
      </c>
      <c r="C505" s="25" t="s">
        <v>1483</v>
      </c>
      <c r="D505" s="59" t="str">
        <f>VLOOKUP(A505,Birdlist!C:E,3,FALSE)</f>
        <v>Yellow-breasted Warbler</v>
      </c>
      <c r="E505" s="49"/>
      <c r="F505" s="32" t="s">
        <v>6</v>
      </c>
      <c r="G505" s="32"/>
      <c r="H505" s="60" t="str">
        <f>VLOOKUP(A505,Birdlist!C:F,4,FALSE)</f>
        <v>Seicercus montis</v>
      </c>
      <c r="I505" s="31"/>
      <c r="J505" s="61" t="str">
        <f>VLOOKUP(A505,Birdlist!C:G,5,FALSE)</f>
        <v>R</v>
      </c>
      <c r="K505" s="34"/>
      <c r="L505" s="49"/>
      <c r="M505" s="49"/>
      <c r="N505" s="32" t="s">
        <v>121</v>
      </c>
    </row>
    <row r="506" spans="1:14" ht="12" customHeight="1" x14ac:dyDescent="0.2">
      <c r="A506" s="42">
        <v>505</v>
      </c>
      <c r="B506" s="25" t="s">
        <v>1519</v>
      </c>
      <c r="C506" s="25" t="s">
        <v>1518</v>
      </c>
      <c r="D506" s="59" t="str">
        <f>VLOOKUP(A506,Birdlist!C:E,3,FALSE)</f>
        <v>Oriental Reed Warbler</v>
      </c>
      <c r="E506" s="49"/>
      <c r="F506" s="32" t="s">
        <v>1521</v>
      </c>
      <c r="G506" s="32"/>
      <c r="H506" s="60" t="str">
        <f>VLOOKUP(A506,Birdlist!C:F,4,FALSE)</f>
        <v>Acrocephalus orientalis</v>
      </c>
      <c r="I506" s="31"/>
      <c r="J506" s="61" t="str">
        <f>VLOOKUP(A506,Birdlist!C:G,5,FALSE)</f>
        <v>M</v>
      </c>
      <c r="K506" s="34"/>
      <c r="L506" s="49"/>
      <c r="M506" s="49"/>
      <c r="N506" s="32" t="s">
        <v>121</v>
      </c>
    </row>
    <row r="507" spans="1:14" ht="12" customHeight="1" x14ac:dyDescent="0.2">
      <c r="A507" s="42">
        <v>506</v>
      </c>
      <c r="B507" s="25" t="s">
        <v>1519</v>
      </c>
      <c r="C507" s="25" t="s">
        <v>1518</v>
      </c>
      <c r="D507" s="59" t="str">
        <f>VLOOKUP(A507,Birdlist!C:E,3,FALSE)</f>
        <v>Clamorous Reed Warbler</v>
      </c>
      <c r="E507" s="49"/>
      <c r="F507" s="32" t="s">
        <v>1524</v>
      </c>
      <c r="G507" s="32"/>
      <c r="H507" s="60" t="str">
        <f>VLOOKUP(A507,Birdlist!C:F,4,FALSE)</f>
        <v>Acrocephalus stentoreus</v>
      </c>
      <c r="I507" s="31"/>
      <c r="J507" s="61" t="str">
        <f>VLOOKUP(A507,Birdlist!C:G,5,FALSE)</f>
        <v>R</v>
      </c>
      <c r="K507" s="34"/>
      <c r="L507" s="49"/>
      <c r="M507" s="49"/>
      <c r="N507" s="32" t="s">
        <v>121</v>
      </c>
    </row>
    <row r="508" spans="1:14" ht="12" customHeight="1" x14ac:dyDescent="0.2">
      <c r="A508" s="42">
        <v>507</v>
      </c>
      <c r="B508" s="25" t="s">
        <v>1519</v>
      </c>
      <c r="C508" s="25" t="s">
        <v>1518</v>
      </c>
      <c r="D508" s="59" t="str">
        <f>VLOOKUP(A508,Birdlist!C:E,3,FALSE)</f>
        <v>Black-browed Reed Warbler</v>
      </c>
      <c r="E508" s="44" t="s">
        <v>2520</v>
      </c>
      <c r="F508" s="25" t="s">
        <v>2279</v>
      </c>
      <c r="G508" s="32"/>
      <c r="H508" s="60" t="str">
        <f>VLOOKUP(A508,Birdlist!C:F,4,FALSE)</f>
        <v>Acrocephalus bistrigiceps</v>
      </c>
      <c r="I508" s="31"/>
      <c r="J508" s="61" t="str">
        <f>VLOOKUP(A508,Birdlist!C:G,5,FALSE)</f>
        <v>A</v>
      </c>
      <c r="K508" s="34"/>
      <c r="L508" s="49"/>
      <c r="M508" s="49"/>
      <c r="N508" s="25" t="s">
        <v>1528</v>
      </c>
    </row>
    <row r="509" spans="1:14" ht="12" customHeight="1" x14ac:dyDescent="0.2">
      <c r="A509" s="42">
        <v>508</v>
      </c>
      <c r="B509" s="25" t="s">
        <v>1519</v>
      </c>
      <c r="C509" s="25" t="s">
        <v>1518</v>
      </c>
      <c r="D509" s="59" t="str">
        <f>VLOOKUP(A509,Birdlist!C:E,3,FALSE)</f>
        <v>Speckled Reed Warbler</v>
      </c>
      <c r="E509" s="44" t="s">
        <v>2520</v>
      </c>
      <c r="F509" s="32" t="s">
        <v>1530</v>
      </c>
      <c r="G509" s="32" t="s">
        <v>2152</v>
      </c>
      <c r="H509" s="60" t="str">
        <f>VLOOKUP(A509,Birdlist!C:F,4,FALSE)</f>
        <v>Acrocephalus sorghophilus</v>
      </c>
      <c r="I509" s="31"/>
      <c r="J509" s="61" t="str">
        <f>VLOOKUP(A509,Birdlist!C:G,5,FALSE)</f>
        <v>M</v>
      </c>
      <c r="K509" s="34"/>
      <c r="L509" s="49" t="s">
        <v>153</v>
      </c>
      <c r="M509" s="49" t="s">
        <v>69</v>
      </c>
      <c r="N509" s="32" t="s">
        <v>121</v>
      </c>
    </row>
    <row r="510" spans="1:14" ht="12" customHeight="1" x14ac:dyDescent="0.2">
      <c r="A510" s="42">
        <v>509</v>
      </c>
      <c r="B510" s="32" t="s">
        <v>1533</v>
      </c>
      <c r="C510" s="25" t="s">
        <v>1532</v>
      </c>
      <c r="D510" s="59" t="str">
        <f>VLOOKUP(A510,Birdlist!C:E,3,FALSE)</f>
        <v>Cordillera Ground Warbler</v>
      </c>
      <c r="E510" s="49"/>
      <c r="F510" s="32" t="s">
        <v>1535</v>
      </c>
      <c r="G510" s="32" t="s">
        <v>2254</v>
      </c>
      <c r="H510" s="60" t="str">
        <f>VLOOKUP(A510,Birdlist!C:F,4,FALSE)</f>
        <v>Robsonius rabori</v>
      </c>
      <c r="I510" s="31"/>
      <c r="J510" s="61" t="str">
        <f>VLOOKUP(A510,Birdlist!C:G,5,FALSE)</f>
        <v>E</v>
      </c>
      <c r="K510" s="25" t="s">
        <v>303</v>
      </c>
      <c r="L510" s="49" t="s">
        <v>50</v>
      </c>
      <c r="M510" s="49" t="s">
        <v>50</v>
      </c>
      <c r="N510" s="32" t="s">
        <v>2390</v>
      </c>
    </row>
    <row r="511" spans="1:14" ht="12" customHeight="1" x14ac:dyDescent="0.2">
      <c r="A511" s="42">
        <v>510</v>
      </c>
      <c r="B511" s="32" t="s">
        <v>1533</v>
      </c>
      <c r="C511" s="25" t="s">
        <v>1532</v>
      </c>
      <c r="D511" s="59" t="str">
        <f>VLOOKUP(A511,Birdlist!C:E,3,FALSE)</f>
        <v>Sierra Madre Ground Warbler</v>
      </c>
      <c r="E511" s="49"/>
      <c r="F511" s="25" t="s">
        <v>2279</v>
      </c>
      <c r="G511" s="32" t="s">
        <v>2256</v>
      </c>
      <c r="H511" s="60" t="str">
        <f>VLOOKUP(A511,Birdlist!C:F,4,FALSE)</f>
        <v>Robsonius thompsoni</v>
      </c>
      <c r="I511" s="31"/>
      <c r="J511" s="61" t="str">
        <f>VLOOKUP(A511,Birdlist!C:G,5,FALSE)</f>
        <v>E</v>
      </c>
      <c r="K511" s="25" t="s">
        <v>303</v>
      </c>
      <c r="L511" s="49"/>
      <c r="M511" s="49" t="s">
        <v>2482</v>
      </c>
      <c r="N511" s="32" t="s">
        <v>2391</v>
      </c>
    </row>
    <row r="512" spans="1:14" ht="12" customHeight="1" x14ac:dyDescent="0.2">
      <c r="A512" s="42">
        <v>511</v>
      </c>
      <c r="B512" s="32" t="s">
        <v>1533</v>
      </c>
      <c r="C512" s="25" t="s">
        <v>1532</v>
      </c>
      <c r="D512" s="59" t="str">
        <f>VLOOKUP(A512,Birdlist!C:E,3,FALSE)</f>
        <v>Bicol Ground Warbler</v>
      </c>
      <c r="E512" s="49"/>
      <c r="F512" s="32" t="s">
        <v>1535</v>
      </c>
      <c r="G512" s="32" t="s">
        <v>2255</v>
      </c>
      <c r="H512" s="60" t="str">
        <f>VLOOKUP(A512,Birdlist!C:F,4,FALSE)</f>
        <v>Robsonius sorsogonensis</v>
      </c>
      <c r="I512" s="31"/>
      <c r="J512" s="61" t="str">
        <f>VLOOKUP(A512,Birdlist!C:G,5,FALSE)</f>
        <v>E</v>
      </c>
      <c r="K512" s="25" t="s">
        <v>303</v>
      </c>
      <c r="L512" s="49" t="s">
        <v>40</v>
      </c>
      <c r="M512" s="49" t="s">
        <v>50</v>
      </c>
      <c r="N512" s="32" t="s">
        <v>2392</v>
      </c>
    </row>
    <row r="513" spans="1:14" ht="12" customHeight="1" x14ac:dyDescent="0.2">
      <c r="A513" s="42">
        <v>512</v>
      </c>
      <c r="B513" s="32" t="s">
        <v>1533</v>
      </c>
      <c r="C513" s="25" t="s">
        <v>1532</v>
      </c>
      <c r="D513" s="59" t="str">
        <f>VLOOKUP(A513,Birdlist!C:E,3,FALSE)</f>
        <v>Long-tailed Bush Warbler</v>
      </c>
      <c r="E513" s="49"/>
      <c r="F513" s="32" t="s">
        <v>1545</v>
      </c>
      <c r="G513" s="32"/>
      <c r="H513" s="60" t="str">
        <f>VLOOKUP(A513,Birdlist!C:F,4,FALSE)</f>
        <v>Locustella caudata</v>
      </c>
      <c r="I513" s="31"/>
      <c r="J513" s="61" t="str">
        <f>VLOOKUP(A513,Birdlist!C:G,5,FALSE)</f>
        <v>E</v>
      </c>
      <c r="K513" s="25" t="s">
        <v>49</v>
      </c>
      <c r="L513" s="49"/>
      <c r="M513" s="49"/>
      <c r="N513" s="32" t="s">
        <v>2393</v>
      </c>
    </row>
    <row r="514" spans="1:14" ht="12" customHeight="1" x14ac:dyDescent="0.2">
      <c r="A514" s="42">
        <v>513</v>
      </c>
      <c r="B514" s="32" t="s">
        <v>1533</v>
      </c>
      <c r="C514" s="25" t="s">
        <v>1532</v>
      </c>
      <c r="D514" s="59" t="str">
        <f>VLOOKUP(A514,Birdlist!C:E,3,FALSE)</f>
        <v>Lanceolated Warbler</v>
      </c>
      <c r="E514" s="49"/>
      <c r="F514" s="32" t="s">
        <v>6</v>
      </c>
      <c r="G514" s="32"/>
      <c r="H514" s="60" t="str">
        <f>VLOOKUP(A514,Birdlist!C:F,4,FALSE)</f>
        <v>Locustella lanceolata</v>
      </c>
      <c r="I514" s="31"/>
      <c r="J514" s="61" t="str">
        <f>VLOOKUP(A514,Birdlist!C:G,5,FALSE)</f>
        <v>M</v>
      </c>
      <c r="K514" s="34"/>
      <c r="L514" s="49"/>
      <c r="M514" s="49"/>
      <c r="N514" s="32" t="s">
        <v>6</v>
      </c>
    </row>
    <row r="515" spans="1:14" ht="12" customHeight="1" x14ac:dyDescent="0.2">
      <c r="A515" s="42">
        <v>514</v>
      </c>
      <c r="B515" s="32" t="s">
        <v>1533</v>
      </c>
      <c r="C515" s="25" t="s">
        <v>1532</v>
      </c>
      <c r="D515" s="59" t="str">
        <f>VLOOKUP(A515,Birdlist!C:E,3,FALSE)</f>
        <v>Middendorff's Grasshopper Warbler</v>
      </c>
      <c r="E515" s="49"/>
      <c r="F515" s="32" t="s">
        <v>1551</v>
      </c>
      <c r="G515" s="32" t="s">
        <v>1551</v>
      </c>
      <c r="H515" s="60" t="str">
        <f>VLOOKUP(A515,Birdlist!C:F,4,FALSE)</f>
        <v>Locustella ochotensis</v>
      </c>
      <c r="I515" s="31"/>
      <c r="J515" s="61" t="str">
        <f>VLOOKUP(A515,Birdlist!C:G,5,FALSE)</f>
        <v>M</v>
      </c>
      <c r="K515" s="34"/>
      <c r="L515" s="49"/>
      <c r="M515" s="49"/>
      <c r="N515" s="32" t="s">
        <v>121</v>
      </c>
    </row>
    <row r="516" spans="1:14" ht="12" customHeight="1" x14ac:dyDescent="0.2">
      <c r="A516" s="42">
        <v>515</v>
      </c>
      <c r="B516" s="32" t="s">
        <v>1533</v>
      </c>
      <c r="C516" s="25" t="s">
        <v>1532</v>
      </c>
      <c r="D516" s="59" t="str">
        <f>VLOOKUP(A516,Birdlist!C:E,3,FALSE)</f>
        <v>Pallas's Grasshopper Warbler</v>
      </c>
      <c r="E516" s="44" t="s">
        <v>2520</v>
      </c>
      <c r="F516" s="25" t="s">
        <v>2279</v>
      </c>
      <c r="G516" s="25"/>
      <c r="H516" s="60" t="str">
        <f>VLOOKUP(A516,Birdlist!C:F,4,FALSE)</f>
        <v>Locustella certhiola</v>
      </c>
      <c r="I516" s="27"/>
      <c r="J516" s="61" t="str">
        <f>VLOOKUP(A516,Birdlist!C:G,5,FALSE)</f>
        <v>A</v>
      </c>
      <c r="K516" s="25"/>
      <c r="L516" s="44"/>
      <c r="M516" s="44"/>
      <c r="N516" s="25" t="s">
        <v>1555</v>
      </c>
    </row>
    <row r="517" spans="1:14" ht="12" customHeight="1" x14ac:dyDescent="0.2">
      <c r="A517" s="42">
        <v>516</v>
      </c>
      <c r="B517" s="32" t="s">
        <v>1533</v>
      </c>
      <c r="C517" s="25" t="s">
        <v>1532</v>
      </c>
      <c r="D517" s="59" t="str">
        <f>VLOOKUP(A517,Birdlist!C:E,3,FALSE)</f>
        <v>Gray's Grasshopper Warbler</v>
      </c>
      <c r="E517" s="44" t="s">
        <v>2520</v>
      </c>
      <c r="F517" s="32" t="s">
        <v>1557</v>
      </c>
      <c r="G517" s="32" t="s">
        <v>1557</v>
      </c>
      <c r="H517" s="60" t="str">
        <f>VLOOKUP(A517,Birdlist!C:F,4,FALSE)</f>
        <v>Locustella fasciolata</v>
      </c>
      <c r="I517" s="31"/>
      <c r="J517" s="61" t="str">
        <f>VLOOKUP(A517,Birdlist!C:G,5,FALSE)</f>
        <v>M</v>
      </c>
      <c r="K517" s="34"/>
      <c r="L517" s="49"/>
      <c r="M517" s="49"/>
      <c r="N517" s="32" t="s">
        <v>6</v>
      </c>
    </row>
    <row r="518" spans="1:14" ht="12" customHeight="1" x14ac:dyDescent="0.2">
      <c r="A518" s="42">
        <v>517</v>
      </c>
      <c r="B518" s="32" t="s">
        <v>1533</v>
      </c>
      <c r="C518" s="25" t="s">
        <v>1532</v>
      </c>
      <c r="D518" s="59" t="str">
        <f>VLOOKUP(A518,Birdlist!C:E,3,FALSE)</f>
        <v>Benguet Bush Warbler</v>
      </c>
      <c r="E518" s="44" t="s">
        <v>2520</v>
      </c>
      <c r="F518" s="32" t="s">
        <v>1560</v>
      </c>
      <c r="G518" s="32"/>
      <c r="H518" s="60" t="str">
        <f>VLOOKUP(A518,Birdlist!C:F,4,FALSE)</f>
        <v>Locustella seebohmi</v>
      </c>
      <c r="I518" s="31"/>
      <c r="J518" s="61" t="str">
        <f>VLOOKUP(A518,Birdlist!C:G,5,FALSE)</f>
        <v>E</v>
      </c>
      <c r="K518" s="25" t="s">
        <v>303</v>
      </c>
      <c r="L518" s="49"/>
      <c r="M518" s="49"/>
      <c r="N518" s="32" t="s">
        <v>2394</v>
      </c>
    </row>
    <row r="519" spans="1:14" ht="12" customHeight="1" x14ac:dyDescent="0.2">
      <c r="A519" s="42">
        <v>518</v>
      </c>
      <c r="B519" s="32" t="s">
        <v>1533</v>
      </c>
      <c r="C519" s="25" t="s">
        <v>1532</v>
      </c>
      <c r="D519" s="59" t="str">
        <f>VLOOKUP(A519,Birdlist!C:E,3,FALSE)</f>
        <v>Striated Grassbird</v>
      </c>
      <c r="E519" s="49"/>
      <c r="F519" s="32" t="s">
        <v>6</v>
      </c>
      <c r="G519" s="32"/>
      <c r="H519" s="60" t="str">
        <f>VLOOKUP(A519,Birdlist!C:F,4,FALSE)</f>
        <v>Megalurus palustris</v>
      </c>
      <c r="I519" s="31"/>
      <c r="J519" s="61" t="str">
        <f>VLOOKUP(A519,Birdlist!C:G,5,FALSE)</f>
        <v>R</v>
      </c>
      <c r="K519" s="34"/>
      <c r="L519" s="49"/>
      <c r="M519" s="49"/>
      <c r="N519" s="32" t="s">
        <v>121</v>
      </c>
    </row>
    <row r="520" spans="1:14" ht="12" customHeight="1" x14ac:dyDescent="0.2">
      <c r="A520" s="42">
        <v>519</v>
      </c>
      <c r="B520" s="32" t="s">
        <v>1533</v>
      </c>
      <c r="C520" s="25" t="s">
        <v>1532</v>
      </c>
      <c r="D520" s="59" t="str">
        <f>VLOOKUP(A520,Birdlist!C:E,3,FALSE)</f>
        <v>Tawny Grassbird</v>
      </c>
      <c r="E520" s="49"/>
      <c r="F520" s="32" t="s">
        <v>6</v>
      </c>
      <c r="G520" s="32"/>
      <c r="H520" s="60" t="str">
        <f>VLOOKUP(A520,Birdlist!C:F,4,FALSE)</f>
        <v>Megalurus timoriensis</v>
      </c>
      <c r="I520" s="31"/>
      <c r="J520" s="61" t="str">
        <f>VLOOKUP(A520,Birdlist!C:G,5,FALSE)</f>
        <v>R</v>
      </c>
      <c r="K520" s="34"/>
      <c r="L520" s="49"/>
      <c r="M520" s="49"/>
      <c r="N520" s="32" t="s">
        <v>121</v>
      </c>
    </row>
    <row r="521" spans="1:14" ht="12" customHeight="1" x14ac:dyDescent="0.2">
      <c r="A521" s="42">
        <v>520</v>
      </c>
      <c r="B521" s="25" t="s">
        <v>1568</v>
      </c>
      <c r="C521" s="25" t="s">
        <v>1567</v>
      </c>
      <c r="D521" s="59" t="str">
        <f>VLOOKUP(A521,Birdlist!C:E,3,FALSE)</f>
        <v>Zitting Cisticola</v>
      </c>
      <c r="E521" s="49"/>
      <c r="F521" s="32" t="s">
        <v>6</v>
      </c>
      <c r="G521" s="32"/>
      <c r="H521" s="60" t="str">
        <f>VLOOKUP(A521,Birdlist!C:F,4,FALSE)</f>
        <v>Cisticola juncidis</v>
      </c>
      <c r="I521" s="31"/>
      <c r="J521" s="61" t="str">
        <f>VLOOKUP(A521,Birdlist!C:G,5,FALSE)</f>
        <v>R</v>
      </c>
      <c r="K521" s="34"/>
      <c r="L521" s="49"/>
      <c r="M521" s="49"/>
      <c r="N521" s="32" t="s">
        <v>121</v>
      </c>
    </row>
    <row r="522" spans="1:14" ht="12" customHeight="1" x14ac:dyDescent="0.2">
      <c r="A522" s="42">
        <v>521</v>
      </c>
      <c r="B522" s="25" t="s">
        <v>1568</v>
      </c>
      <c r="C522" s="25" t="s">
        <v>1567</v>
      </c>
      <c r="D522" s="59" t="str">
        <f>VLOOKUP(A522,Birdlist!C:E,3,FALSE)</f>
        <v>Golden-headed Cisticola</v>
      </c>
      <c r="E522" s="49"/>
      <c r="F522" s="32" t="s">
        <v>1572</v>
      </c>
      <c r="G522" s="32"/>
      <c r="H522" s="60" t="str">
        <f>VLOOKUP(A522,Birdlist!C:F,4,FALSE)</f>
        <v>Cisticola exilis</v>
      </c>
      <c r="I522" s="31"/>
      <c r="J522" s="61" t="str">
        <f>VLOOKUP(A522,Birdlist!C:G,5,FALSE)</f>
        <v>R</v>
      </c>
      <c r="K522" s="34"/>
      <c r="L522" s="49"/>
      <c r="M522" s="49"/>
      <c r="N522" s="32" t="s">
        <v>121</v>
      </c>
    </row>
    <row r="523" spans="1:14" ht="12" customHeight="1" x14ac:dyDescent="0.2">
      <c r="A523" s="42">
        <v>522</v>
      </c>
      <c r="B523" s="25" t="s">
        <v>1597</v>
      </c>
      <c r="C523" s="25" t="s">
        <v>1567</v>
      </c>
      <c r="D523" s="59" t="str">
        <f>VLOOKUP(A523,Birdlist!C:E,3,FALSE)</f>
        <v>Visayan Miniature Babbler</v>
      </c>
      <c r="E523" s="44" t="s">
        <v>2520</v>
      </c>
      <c r="F523" s="32" t="s">
        <v>1609</v>
      </c>
      <c r="G523" s="32" t="s">
        <v>2208</v>
      </c>
      <c r="H523" s="60" t="str">
        <f>VLOOKUP(A523,Birdlist!C:F,4,FALSE)</f>
        <v>Micromacronus leytensis</v>
      </c>
      <c r="I523" s="31"/>
      <c r="J523" s="61" t="str">
        <f>VLOOKUP(A523,Birdlist!C:G,5,FALSE)</f>
        <v>E</v>
      </c>
      <c r="K523" s="25" t="s">
        <v>672</v>
      </c>
      <c r="L523" s="49" t="s">
        <v>359</v>
      </c>
      <c r="M523" s="49" t="s">
        <v>50</v>
      </c>
      <c r="N523" s="32" t="s">
        <v>693</v>
      </c>
    </row>
    <row r="524" spans="1:14" ht="12" customHeight="1" x14ac:dyDescent="0.2">
      <c r="A524" s="42">
        <v>523</v>
      </c>
      <c r="B524" s="25" t="s">
        <v>1597</v>
      </c>
      <c r="C524" s="25" t="s">
        <v>1567</v>
      </c>
      <c r="D524" s="59" t="str">
        <f>VLOOKUP(A524,Birdlist!C:E,3,FALSE)</f>
        <v>Mindanao Miniature Babbler</v>
      </c>
      <c r="E524" s="44" t="s">
        <v>2520</v>
      </c>
      <c r="F524" s="32" t="s">
        <v>1609</v>
      </c>
      <c r="G524" s="32" t="s">
        <v>2209</v>
      </c>
      <c r="H524" s="60" t="str">
        <f>VLOOKUP(A524,Birdlist!C:F,4,FALSE)</f>
        <v>Micromacronus sordidus</v>
      </c>
      <c r="I524" s="31"/>
      <c r="J524" s="61" t="str">
        <f>VLOOKUP(A524,Birdlist!C:G,5,FALSE)</f>
        <v>E</v>
      </c>
      <c r="K524" s="25" t="s">
        <v>852</v>
      </c>
      <c r="L524" s="49" t="s">
        <v>359</v>
      </c>
      <c r="M524" s="49"/>
      <c r="N524" s="32" t="s">
        <v>2395</v>
      </c>
    </row>
    <row r="525" spans="1:14" ht="12" customHeight="1" x14ac:dyDescent="0.2">
      <c r="A525" s="42">
        <v>524</v>
      </c>
      <c r="B525" s="25" t="s">
        <v>1568</v>
      </c>
      <c r="C525" s="25" t="s">
        <v>1567</v>
      </c>
      <c r="D525" s="59" t="str">
        <f>VLOOKUP(A525,Birdlist!C:E,3,FALSE)</f>
        <v>Philippine Tailorbird</v>
      </c>
      <c r="E525" s="49"/>
      <c r="F525" s="32" t="s">
        <v>6</v>
      </c>
      <c r="G525" s="32" t="s">
        <v>2224</v>
      </c>
      <c r="H525" s="60" t="str">
        <f>VLOOKUP(A525,Birdlist!C:F,4,FALSE)</f>
        <v>Orthotomus castaneiceps</v>
      </c>
      <c r="I525" s="31"/>
      <c r="J525" s="61" t="str">
        <f>VLOOKUP(A525,Birdlist!C:G,5,FALSE)</f>
        <v>E</v>
      </c>
      <c r="K525" s="25" t="s">
        <v>679</v>
      </c>
      <c r="L525" s="49"/>
      <c r="M525" s="49"/>
      <c r="N525" s="32" t="s">
        <v>2396</v>
      </c>
    </row>
    <row r="526" spans="1:14" ht="12" customHeight="1" x14ac:dyDescent="0.2">
      <c r="A526" s="42">
        <v>525</v>
      </c>
      <c r="B526" s="25" t="s">
        <v>1568</v>
      </c>
      <c r="C526" s="25" t="s">
        <v>1567</v>
      </c>
      <c r="D526" s="59" t="str">
        <f>VLOOKUP(A526,Birdlist!C:E,3,FALSE)</f>
        <v>Trilling Tailorbird</v>
      </c>
      <c r="E526" s="49"/>
      <c r="F526" s="32" t="s">
        <v>1574</v>
      </c>
      <c r="G526" s="32" t="s">
        <v>2225</v>
      </c>
      <c r="H526" s="60" t="str">
        <f>VLOOKUP(A526,Birdlist!C:F,4,FALSE)</f>
        <v>Orthotomus chloronotus</v>
      </c>
      <c r="I526" s="31"/>
      <c r="J526" s="61" t="str">
        <f>VLOOKUP(A526,Birdlist!C:G,5,FALSE)</f>
        <v>E</v>
      </c>
      <c r="K526" s="25" t="s">
        <v>303</v>
      </c>
      <c r="L526" s="49"/>
      <c r="M526" s="49"/>
      <c r="N526" s="32" t="s">
        <v>2397</v>
      </c>
    </row>
    <row r="527" spans="1:14" ht="12" customHeight="1" x14ac:dyDescent="0.2">
      <c r="A527" s="42">
        <v>526</v>
      </c>
      <c r="B527" s="25" t="s">
        <v>1568</v>
      </c>
      <c r="C527" s="25" t="s">
        <v>1567</v>
      </c>
      <c r="D527" s="59" t="str">
        <f>VLOOKUP(A527,Birdlist!C:E,3,FALSE)</f>
        <v>Rufous-fronted Tailorbird</v>
      </c>
      <c r="E527" s="49"/>
      <c r="F527" s="32" t="s">
        <v>1574</v>
      </c>
      <c r="G527" s="32"/>
      <c r="H527" s="60" t="str">
        <f>VLOOKUP(A527,Birdlist!C:F,4,FALSE)</f>
        <v>Orthotomus frontalis</v>
      </c>
      <c r="I527" s="31"/>
      <c r="J527" s="61" t="str">
        <f>VLOOKUP(A527,Birdlist!C:G,5,FALSE)</f>
        <v>E</v>
      </c>
      <c r="K527" s="25" t="s">
        <v>672</v>
      </c>
      <c r="L527" s="49"/>
      <c r="M527" s="49"/>
      <c r="N527" s="32" t="s">
        <v>2398</v>
      </c>
    </row>
    <row r="528" spans="1:14" ht="12" customHeight="1" x14ac:dyDescent="0.2">
      <c r="A528" s="42">
        <v>527</v>
      </c>
      <c r="B528" s="25" t="s">
        <v>1568</v>
      </c>
      <c r="C528" s="25" t="s">
        <v>1567</v>
      </c>
      <c r="D528" s="59" t="str">
        <f>VLOOKUP(A528,Birdlist!C:E,3,FALSE)</f>
        <v>Grey-backed Tailorbird</v>
      </c>
      <c r="E528" s="49"/>
      <c r="F528" s="32" t="s">
        <v>6</v>
      </c>
      <c r="G528" s="32" t="s">
        <v>2226</v>
      </c>
      <c r="H528" s="60" t="str">
        <f>VLOOKUP(A528,Birdlist!C:F,4,FALSE)</f>
        <v>Orthotomus derbianus</v>
      </c>
      <c r="I528" s="31"/>
      <c r="J528" s="61" t="str">
        <f>VLOOKUP(A528,Birdlist!C:G,5,FALSE)</f>
        <v>E</v>
      </c>
      <c r="K528" s="25" t="s">
        <v>303</v>
      </c>
      <c r="L528" s="49"/>
      <c r="M528" s="49"/>
      <c r="N528" s="32" t="s">
        <v>2399</v>
      </c>
    </row>
    <row r="529" spans="1:14" ht="12" customHeight="1" x14ac:dyDescent="0.2">
      <c r="A529" s="42">
        <v>528</v>
      </c>
      <c r="B529" s="25" t="s">
        <v>1568</v>
      </c>
      <c r="C529" s="25" t="s">
        <v>1567</v>
      </c>
      <c r="D529" s="59" t="str">
        <f>VLOOKUP(A529,Birdlist!C:E,3,FALSE)</f>
        <v>Rufous-tailed Tailorbird</v>
      </c>
      <c r="E529" s="49"/>
      <c r="F529" s="32" t="s">
        <v>6</v>
      </c>
      <c r="G529" s="32"/>
      <c r="H529" s="60" t="str">
        <f>VLOOKUP(A529,Birdlist!C:F,4,FALSE)</f>
        <v>Orthotomus sericeus</v>
      </c>
      <c r="I529" s="31"/>
      <c r="J529" s="61" t="str">
        <f>VLOOKUP(A529,Birdlist!C:G,5,FALSE)</f>
        <v>R</v>
      </c>
      <c r="K529" s="34"/>
      <c r="L529" s="49"/>
      <c r="M529" s="49"/>
      <c r="N529" s="32" t="s">
        <v>121</v>
      </c>
    </row>
    <row r="530" spans="1:14" ht="12" customHeight="1" x14ac:dyDescent="0.2">
      <c r="A530" s="42">
        <v>529</v>
      </c>
      <c r="B530" s="25" t="s">
        <v>1568</v>
      </c>
      <c r="C530" s="25" t="s">
        <v>1567</v>
      </c>
      <c r="D530" s="59" t="str">
        <f>VLOOKUP(A530,Birdlist!C:E,3,FALSE)</f>
        <v>Ashy Tailorbird</v>
      </c>
      <c r="E530" s="49"/>
      <c r="F530" s="32" t="s">
        <v>6</v>
      </c>
      <c r="G530" s="32"/>
      <c r="H530" s="60" t="str">
        <f>VLOOKUP(A530,Birdlist!C:F,4,FALSE)</f>
        <v>Orthotomus ruficeps</v>
      </c>
      <c r="I530" s="31"/>
      <c r="J530" s="61" t="str">
        <f>VLOOKUP(A530,Birdlist!C:G,5,FALSE)</f>
        <v>R</v>
      </c>
      <c r="K530" s="34"/>
      <c r="L530" s="49"/>
      <c r="M530" s="49"/>
      <c r="N530" s="32" t="s">
        <v>121</v>
      </c>
    </row>
    <row r="531" spans="1:14" ht="12" customHeight="1" x14ac:dyDescent="0.2">
      <c r="A531" s="42">
        <v>530</v>
      </c>
      <c r="B531" s="25" t="s">
        <v>1568</v>
      </c>
      <c r="C531" s="25" t="s">
        <v>1567</v>
      </c>
      <c r="D531" s="59" t="str">
        <f>VLOOKUP(A531,Birdlist!C:E,3,FALSE)</f>
        <v>White-eared Tailorbird</v>
      </c>
      <c r="E531" s="49"/>
      <c r="F531" s="32" t="s">
        <v>6</v>
      </c>
      <c r="G531" s="32"/>
      <c r="H531" s="60" t="str">
        <f>VLOOKUP(A531,Birdlist!C:F,4,FALSE)</f>
        <v>Orthotomus cinereiceps</v>
      </c>
      <c r="I531" s="31"/>
      <c r="J531" s="61" t="str">
        <f>VLOOKUP(A531,Birdlist!C:G,5,FALSE)</f>
        <v>E</v>
      </c>
      <c r="K531" s="25" t="s">
        <v>672</v>
      </c>
      <c r="L531" s="49"/>
      <c r="M531" s="49"/>
      <c r="N531" s="32" t="s">
        <v>121</v>
      </c>
    </row>
    <row r="532" spans="1:14" ht="12" customHeight="1" x14ac:dyDescent="0.2">
      <c r="A532" s="42">
        <v>531</v>
      </c>
      <c r="B532" s="25" t="s">
        <v>1568</v>
      </c>
      <c r="C532" s="25" t="s">
        <v>1567</v>
      </c>
      <c r="D532" s="59" t="str">
        <f>VLOOKUP(A532,Birdlist!C:E,3,FALSE)</f>
        <v>Black-headed Tailorbird</v>
      </c>
      <c r="E532" s="49"/>
      <c r="F532" s="32" t="s">
        <v>6</v>
      </c>
      <c r="G532" s="32" t="s">
        <v>2227</v>
      </c>
      <c r="H532" s="60" t="str">
        <f>VLOOKUP(A532,Birdlist!C:F,4,FALSE)</f>
        <v>Orthotomus nigriceps</v>
      </c>
      <c r="I532" s="31"/>
      <c r="J532" s="61" t="str">
        <f>VLOOKUP(A532,Birdlist!C:G,5,FALSE)</f>
        <v>E</v>
      </c>
      <c r="K532" s="25" t="s">
        <v>672</v>
      </c>
      <c r="L532" s="49"/>
      <c r="M532" s="49"/>
      <c r="N532" s="32" t="s">
        <v>121</v>
      </c>
    </row>
    <row r="533" spans="1:14" ht="12" customHeight="1" x14ac:dyDescent="0.2">
      <c r="A533" s="42">
        <v>532</v>
      </c>
      <c r="B533" s="25" t="s">
        <v>1568</v>
      </c>
      <c r="C533" s="25" t="s">
        <v>1567</v>
      </c>
      <c r="D533" s="59" t="str">
        <f>VLOOKUP(A533,Birdlist!C:E,3,FALSE)</f>
        <v>Yellow-breasted Tailorbird</v>
      </c>
      <c r="E533" s="49"/>
      <c r="F533" s="32" t="s">
        <v>6</v>
      </c>
      <c r="G533" s="32"/>
      <c r="H533" s="60" t="str">
        <f>VLOOKUP(A533,Birdlist!C:F,4,FALSE)</f>
        <v>Orthotomus samarensis</v>
      </c>
      <c r="I533" s="31"/>
      <c r="J533" s="61" t="str">
        <f>VLOOKUP(A533,Birdlist!C:G,5,FALSE)</f>
        <v>E</v>
      </c>
      <c r="K533" s="25" t="s">
        <v>672</v>
      </c>
      <c r="L533" s="49" t="s">
        <v>40</v>
      </c>
      <c r="M533" s="49" t="s">
        <v>2482</v>
      </c>
      <c r="N533" s="32" t="s">
        <v>121</v>
      </c>
    </row>
    <row r="534" spans="1:14" ht="12" customHeight="1" x14ac:dyDescent="0.2">
      <c r="A534" s="42">
        <v>533</v>
      </c>
      <c r="B534" s="25" t="s">
        <v>1597</v>
      </c>
      <c r="C534" s="25" t="s">
        <v>1596</v>
      </c>
      <c r="D534" s="59" t="str">
        <f>VLOOKUP(A534,Birdlist!C:E,3,FALSE)</f>
        <v>Pin-striped Tit-Babbler</v>
      </c>
      <c r="E534" s="49"/>
      <c r="F534" s="32" t="s">
        <v>1599</v>
      </c>
      <c r="G534" s="52"/>
      <c r="H534" s="60" t="str">
        <f>VLOOKUP(A534,Birdlist!C:F,4,FALSE)</f>
        <v>Macronus gularis</v>
      </c>
      <c r="I534" s="31" t="s">
        <v>2203</v>
      </c>
      <c r="J534" s="61" t="str">
        <f>VLOOKUP(A534,Birdlist!C:G,5,FALSE)</f>
        <v>R</v>
      </c>
      <c r="K534" s="34"/>
      <c r="L534" s="49"/>
      <c r="M534" s="49"/>
      <c r="N534" s="32" t="s">
        <v>2400</v>
      </c>
    </row>
    <row r="535" spans="1:14" ht="12" customHeight="1" x14ac:dyDescent="0.2">
      <c r="A535" s="42">
        <v>534</v>
      </c>
      <c r="B535" s="25" t="s">
        <v>1597</v>
      </c>
      <c r="C535" s="25" t="s">
        <v>1596</v>
      </c>
      <c r="D535" s="59" t="str">
        <f>VLOOKUP(A535,Birdlist!C:E,3,FALSE)</f>
        <v>Bold-striped Tit-Babbler</v>
      </c>
      <c r="E535" s="49"/>
      <c r="F535" s="32" t="s">
        <v>1599</v>
      </c>
      <c r="G535" s="52"/>
      <c r="H535" s="60" t="str">
        <f>VLOOKUP(A535,Birdlist!C:F,4,FALSE)</f>
        <v>Macronus bornensis</v>
      </c>
      <c r="I535" s="31" t="s">
        <v>2202</v>
      </c>
      <c r="J535" s="61" t="str">
        <f>VLOOKUP(A535,Birdlist!C:G,5,FALSE)</f>
        <v>R</v>
      </c>
      <c r="K535" s="34"/>
      <c r="L535" s="49"/>
      <c r="M535" s="49"/>
      <c r="N535" s="32" t="s">
        <v>2401</v>
      </c>
    </row>
    <row r="536" spans="1:14" ht="12" customHeight="1" x14ac:dyDescent="0.2">
      <c r="A536" s="42">
        <v>535</v>
      </c>
      <c r="B536" s="25" t="s">
        <v>1597</v>
      </c>
      <c r="C536" s="25" t="s">
        <v>1596</v>
      </c>
      <c r="D536" s="59" t="str">
        <f>VLOOKUP(A536,Birdlist!C:E,3,FALSE)</f>
        <v>Brown Tit-Babbler</v>
      </c>
      <c r="E536" s="49"/>
      <c r="F536" s="32" t="s">
        <v>6</v>
      </c>
      <c r="G536" s="32"/>
      <c r="H536" s="60" t="str">
        <f>VLOOKUP(A536,Birdlist!C:F,4,FALSE)</f>
        <v>Macronus striaticeps</v>
      </c>
      <c r="I536" s="31"/>
      <c r="J536" s="61" t="str">
        <f>VLOOKUP(A536,Birdlist!C:G,5,FALSE)</f>
        <v>E</v>
      </c>
      <c r="K536" s="25" t="s">
        <v>49</v>
      </c>
      <c r="L536" s="49"/>
      <c r="M536" s="49"/>
      <c r="N536" s="32" t="s">
        <v>2402</v>
      </c>
    </row>
    <row r="537" spans="1:14" ht="12" customHeight="1" x14ac:dyDescent="0.2">
      <c r="A537" s="42">
        <v>536</v>
      </c>
      <c r="B537" s="32" t="s">
        <v>1615</v>
      </c>
      <c r="C537" s="25" t="s">
        <v>1614</v>
      </c>
      <c r="D537" s="59" t="str">
        <f>VLOOKUP(A537,Birdlist!C:E,3,FALSE)</f>
        <v>Striated Wren-Babbler</v>
      </c>
      <c r="E537" s="49"/>
      <c r="F537" s="32" t="s">
        <v>1617</v>
      </c>
      <c r="G537" s="32"/>
      <c r="H537" s="60" t="str">
        <f>VLOOKUP(A537,Birdlist!C:F,4,FALSE)</f>
        <v>Ptilocichla mindanensis</v>
      </c>
      <c r="I537" s="31"/>
      <c r="J537" s="61" t="str">
        <f>VLOOKUP(A537,Birdlist!C:G,5,FALSE)</f>
        <v>E</v>
      </c>
      <c r="K537" s="25" t="s">
        <v>672</v>
      </c>
      <c r="L537" s="49"/>
      <c r="M537" s="49"/>
      <c r="N537" s="32" t="s">
        <v>121</v>
      </c>
    </row>
    <row r="538" spans="1:14" ht="12" customHeight="1" x14ac:dyDescent="0.2">
      <c r="A538" s="42">
        <v>537</v>
      </c>
      <c r="B538" s="32" t="s">
        <v>1615</v>
      </c>
      <c r="C538" s="25" t="s">
        <v>1614</v>
      </c>
      <c r="D538" s="59" t="str">
        <f>VLOOKUP(A538,Birdlist!C:E,3,FALSE)</f>
        <v>Falcated Wren-Babbler</v>
      </c>
      <c r="E538" s="49"/>
      <c r="F538" s="32" t="s">
        <v>1620</v>
      </c>
      <c r="G538" s="32"/>
      <c r="H538" s="60" t="str">
        <f>VLOOKUP(A538,Birdlist!C:F,4,FALSE)</f>
        <v>Ptilocichla falcata</v>
      </c>
      <c r="I538" s="31"/>
      <c r="J538" s="61" t="str">
        <f>VLOOKUP(A538,Birdlist!C:G,5,FALSE)</f>
        <v>E</v>
      </c>
      <c r="K538" s="25" t="s">
        <v>917</v>
      </c>
      <c r="L538" s="49" t="s">
        <v>50</v>
      </c>
      <c r="M538" s="49" t="s">
        <v>50</v>
      </c>
      <c r="N538" s="32" t="s">
        <v>121</v>
      </c>
    </row>
    <row r="539" spans="1:14" ht="12" customHeight="1" x14ac:dyDescent="0.2">
      <c r="A539" s="42">
        <v>538</v>
      </c>
      <c r="B539" s="32" t="s">
        <v>1615</v>
      </c>
      <c r="C539" s="25" t="s">
        <v>1614</v>
      </c>
      <c r="D539" s="59" t="str">
        <f>VLOOKUP(A539,Birdlist!C:E,3,FALSE)</f>
        <v>Ashy-headed Babbler</v>
      </c>
      <c r="E539" s="49"/>
      <c r="F539" s="32" t="s">
        <v>6</v>
      </c>
      <c r="G539" s="52"/>
      <c r="H539" s="60" t="str">
        <f>VLOOKUP(A539,Birdlist!C:F,4,FALSE)</f>
        <v>Malacocincla cinereiceps</v>
      </c>
      <c r="I539" s="31" t="s">
        <v>2205</v>
      </c>
      <c r="J539" s="61" t="str">
        <f>VLOOKUP(A539,Birdlist!C:G,5,FALSE)</f>
        <v>E</v>
      </c>
      <c r="K539" s="25" t="s">
        <v>917</v>
      </c>
      <c r="L539" s="49"/>
      <c r="M539" s="49"/>
      <c r="N539" s="32" t="s">
        <v>2403</v>
      </c>
    </row>
    <row r="540" spans="1:14" ht="12" customHeight="1" x14ac:dyDescent="0.2">
      <c r="A540" s="42">
        <v>539</v>
      </c>
      <c r="B540" s="32" t="s">
        <v>1615</v>
      </c>
      <c r="C540" s="25" t="s">
        <v>1614</v>
      </c>
      <c r="D540" s="59" t="str">
        <f>VLOOKUP(A540,Birdlist!C:E,3,FALSE)</f>
        <v>Melodious Babbler</v>
      </c>
      <c r="E540" s="49"/>
      <c r="F540" s="32" t="s">
        <v>6</v>
      </c>
      <c r="G540" s="32" t="s">
        <v>2204</v>
      </c>
      <c r="H540" s="60" t="str">
        <f>VLOOKUP(A540,Birdlist!C:F,4,FALSE)</f>
        <v>Malacopteron palawanense</v>
      </c>
      <c r="I540" s="31"/>
      <c r="J540" s="61" t="str">
        <f>VLOOKUP(A540,Birdlist!C:G,5,FALSE)</f>
        <v>E</v>
      </c>
      <c r="K540" s="25" t="s">
        <v>917</v>
      </c>
      <c r="L540" s="49" t="s">
        <v>40</v>
      </c>
      <c r="M540" s="49" t="s">
        <v>2482</v>
      </c>
      <c r="N540" s="32" t="s">
        <v>121</v>
      </c>
    </row>
    <row r="541" spans="1:14" ht="12" customHeight="1" x14ac:dyDescent="0.2">
      <c r="A541" s="42">
        <v>540</v>
      </c>
      <c r="B541" s="25" t="s">
        <v>1628</v>
      </c>
      <c r="C541" s="25" t="s">
        <v>1627</v>
      </c>
      <c r="D541" s="59" t="str">
        <f>VLOOKUP(A541,Birdlist!C:E,3,FALSE)</f>
        <v>Chestnut-faced Babbler</v>
      </c>
      <c r="E541" s="49"/>
      <c r="F541" s="32" t="s">
        <v>6</v>
      </c>
      <c r="G541" s="32"/>
      <c r="H541" s="60" t="str">
        <f>VLOOKUP(A541,Birdlist!C:F,4,FALSE)</f>
        <v>Zosterornis whiteheadi</v>
      </c>
      <c r="I541" s="31"/>
      <c r="J541" s="61" t="str">
        <f>VLOOKUP(A541,Birdlist!C:G,5,FALSE)</f>
        <v>E</v>
      </c>
      <c r="K541" s="25" t="s">
        <v>303</v>
      </c>
      <c r="L541" s="49"/>
      <c r="M541" s="49"/>
      <c r="N541" s="27" t="s">
        <v>1631</v>
      </c>
    </row>
    <row r="542" spans="1:14" ht="12" customHeight="1" x14ac:dyDescent="0.2">
      <c r="A542" s="42">
        <v>541</v>
      </c>
      <c r="B542" s="25" t="s">
        <v>1628</v>
      </c>
      <c r="C542" s="25" t="s">
        <v>1627</v>
      </c>
      <c r="D542" s="59" t="str">
        <f>VLOOKUP(A542,Birdlist!C:E,3,FALSE)</f>
        <v>Luzon Striped Babbler</v>
      </c>
      <c r="E542" s="49"/>
      <c r="F542" s="32" t="s">
        <v>1633</v>
      </c>
      <c r="G542" s="32" t="s">
        <v>1633</v>
      </c>
      <c r="H542" s="60" t="str">
        <f>VLOOKUP(A542,Birdlist!C:F,4,FALSE)</f>
        <v>Zosterornis striatus</v>
      </c>
      <c r="I542" s="31"/>
      <c r="J542" s="61" t="str">
        <f>VLOOKUP(A542,Birdlist!C:G,5,FALSE)</f>
        <v>E</v>
      </c>
      <c r="K542" s="25" t="s">
        <v>303</v>
      </c>
      <c r="L542" s="49" t="s">
        <v>40</v>
      </c>
      <c r="M542" s="49" t="s">
        <v>50</v>
      </c>
      <c r="N542" s="27" t="s">
        <v>1635</v>
      </c>
    </row>
    <row r="543" spans="1:14" ht="12" customHeight="1" x14ac:dyDescent="0.2">
      <c r="A543" s="42">
        <v>542</v>
      </c>
      <c r="B543" s="25" t="s">
        <v>1628</v>
      </c>
      <c r="C543" s="25" t="s">
        <v>1627</v>
      </c>
      <c r="D543" s="59" t="str">
        <f>VLOOKUP(A543,Birdlist!C:E,3,FALSE)</f>
        <v>Panay Striped Babbler</v>
      </c>
      <c r="E543" s="49"/>
      <c r="F543" s="32" t="s">
        <v>1637</v>
      </c>
      <c r="G543" s="32" t="s">
        <v>1637</v>
      </c>
      <c r="H543" s="60" t="str">
        <f>VLOOKUP(A543,Birdlist!C:F,4,FALSE)</f>
        <v>Zosterornis latistriatus</v>
      </c>
      <c r="I543" s="31"/>
      <c r="J543" s="61" t="str">
        <f>VLOOKUP(A543,Birdlist!C:G,5,FALSE)</f>
        <v>E</v>
      </c>
      <c r="K543" s="25" t="s">
        <v>1639</v>
      </c>
      <c r="L543" s="49" t="s">
        <v>40</v>
      </c>
      <c r="M543" s="49" t="s">
        <v>50</v>
      </c>
      <c r="N543" s="27" t="s">
        <v>1640</v>
      </c>
    </row>
    <row r="544" spans="1:14" ht="12" customHeight="1" x14ac:dyDescent="0.2">
      <c r="A544" s="42">
        <v>543</v>
      </c>
      <c r="B544" s="25" t="s">
        <v>1628</v>
      </c>
      <c r="C544" s="25" t="s">
        <v>1627</v>
      </c>
      <c r="D544" s="59" t="str">
        <f>VLOOKUP(A544,Birdlist!C:E,3,FALSE)</f>
        <v>Negros Striped Babbler</v>
      </c>
      <c r="E544" s="44" t="s">
        <v>2520</v>
      </c>
      <c r="F544" s="32" t="s">
        <v>1642</v>
      </c>
      <c r="G544" s="32" t="s">
        <v>1642</v>
      </c>
      <c r="H544" s="60" t="str">
        <f>VLOOKUP(A544,Birdlist!C:F,4,FALSE)</f>
        <v>Zosterornis nigrorum</v>
      </c>
      <c r="I544" s="31"/>
      <c r="J544" s="61" t="str">
        <f>VLOOKUP(A544,Birdlist!C:G,5,FALSE)</f>
        <v>E</v>
      </c>
      <c r="K544" s="25" t="s">
        <v>734</v>
      </c>
      <c r="L544" s="49" t="s">
        <v>153</v>
      </c>
      <c r="M544" s="49" t="s">
        <v>153</v>
      </c>
      <c r="N544" s="27" t="s">
        <v>1644</v>
      </c>
    </row>
    <row r="545" spans="1:14" ht="12" customHeight="1" x14ac:dyDescent="0.2">
      <c r="A545" s="42">
        <v>544</v>
      </c>
      <c r="B545" s="25" t="s">
        <v>1628</v>
      </c>
      <c r="C545" s="25" t="s">
        <v>1627</v>
      </c>
      <c r="D545" s="59" t="str">
        <f>VLOOKUP(A545,Birdlist!C:E,3,FALSE)</f>
        <v>Palawan Striped Babbler</v>
      </c>
      <c r="E545" s="49"/>
      <c r="F545" s="32" t="s">
        <v>1646</v>
      </c>
      <c r="G545" s="32" t="s">
        <v>1646</v>
      </c>
      <c r="H545" s="60" t="str">
        <f>VLOOKUP(A545,Birdlist!C:F,4,FALSE)</f>
        <v>Zosterornis hypogrammicus</v>
      </c>
      <c r="I545" s="31"/>
      <c r="J545" s="61" t="str">
        <f>VLOOKUP(A545,Birdlist!C:G,5,FALSE)</f>
        <v>E</v>
      </c>
      <c r="K545" s="25" t="s">
        <v>96</v>
      </c>
      <c r="L545" s="49" t="s">
        <v>40</v>
      </c>
      <c r="M545" s="49" t="s">
        <v>2482</v>
      </c>
      <c r="N545" s="27" t="s">
        <v>1648</v>
      </c>
    </row>
    <row r="546" spans="1:14" ht="12" customHeight="1" x14ac:dyDescent="0.2">
      <c r="A546" s="42">
        <v>545</v>
      </c>
      <c r="B546" s="25" t="s">
        <v>1628</v>
      </c>
      <c r="C546" s="25" t="s">
        <v>1627</v>
      </c>
      <c r="D546" s="59" t="str">
        <f>VLOOKUP(A546,Birdlist!C:E,3,FALSE)</f>
        <v>Flame-templed Babbler</v>
      </c>
      <c r="E546" s="49"/>
      <c r="F546" s="32" t="s">
        <v>6</v>
      </c>
      <c r="G546" s="32"/>
      <c r="H546" s="60" t="str">
        <f>VLOOKUP(A546,Birdlist!C:F,4,FALSE)</f>
        <v>Dasycrotapha speciosa</v>
      </c>
      <c r="I546" s="31"/>
      <c r="J546" s="61" t="str">
        <f>VLOOKUP(A546,Birdlist!C:G,5,FALSE)</f>
        <v>E</v>
      </c>
      <c r="K546" s="25" t="s">
        <v>679</v>
      </c>
      <c r="L546" s="49" t="s">
        <v>153</v>
      </c>
      <c r="M546" s="49" t="s">
        <v>153</v>
      </c>
      <c r="N546" s="27" t="s">
        <v>1651</v>
      </c>
    </row>
    <row r="547" spans="1:14" ht="12" customHeight="1" x14ac:dyDescent="0.2">
      <c r="A547" s="42">
        <v>546</v>
      </c>
      <c r="B547" s="25" t="s">
        <v>1628</v>
      </c>
      <c r="C547" s="25" t="s">
        <v>1627</v>
      </c>
      <c r="D547" s="59" t="str">
        <f>VLOOKUP(A547,Birdlist!C:E,3,FALSE)</f>
        <v>Mindanao Pygmy Babbler</v>
      </c>
      <c r="E547" s="49"/>
      <c r="F547" s="32" t="s">
        <v>1653</v>
      </c>
      <c r="G547" s="32" t="s">
        <v>2178</v>
      </c>
      <c r="H547" s="60" t="str">
        <f>VLOOKUP(A547,Birdlist!C:F,4,FALSE)</f>
        <v>Dasycrotapha plateni</v>
      </c>
      <c r="I547" s="31"/>
      <c r="J547" s="61" t="str">
        <f>VLOOKUP(A547,Birdlist!C:G,5,FALSE)</f>
        <v>E</v>
      </c>
      <c r="K547" s="25" t="s">
        <v>852</v>
      </c>
      <c r="L547" s="49" t="s">
        <v>40</v>
      </c>
      <c r="M547" s="49" t="s">
        <v>2482</v>
      </c>
      <c r="N547" s="27" t="s">
        <v>1655</v>
      </c>
    </row>
    <row r="548" spans="1:14" ht="12" customHeight="1" x14ac:dyDescent="0.2">
      <c r="A548" s="42">
        <v>547</v>
      </c>
      <c r="B548" s="25" t="s">
        <v>1628</v>
      </c>
      <c r="C548" s="25" t="s">
        <v>1627</v>
      </c>
      <c r="D548" s="59" t="str">
        <f>VLOOKUP(A548,Birdlist!C:E,3,FALSE)</f>
        <v>Visayan Pygmy Babbler</v>
      </c>
      <c r="E548" s="49"/>
      <c r="F548" s="32" t="s">
        <v>1653</v>
      </c>
      <c r="G548" s="32" t="s">
        <v>2179</v>
      </c>
      <c r="H548" s="60" t="str">
        <f>VLOOKUP(A548,Birdlist!C:F,4,FALSE)</f>
        <v>Dasycrotapha pygmaea</v>
      </c>
      <c r="I548" s="31"/>
      <c r="J548" s="61" t="str">
        <f>VLOOKUP(A548,Birdlist!C:G,5,FALSE)</f>
        <v>E</v>
      </c>
      <c r="K548" s="25" t="s">
        <v>672</v>
      </c>
      <c r="L548" s="49" t="s">
        <v>40</v>
      </c>
      <c r="M548" s="49" t="s">
        <v>2482</v>
      </c>
      <c r="N548" s="32" t="s">
        <v>2404</v>
      </c>
    </row>
    <row r="549" spans="1:14" ht="12" customHeight="1" x14ac:dyDescent="0.2">
      <c r="A549" s="42">
        <v>548</v>
      </c>
      <c r="B549" s="25" t="s">
        <v>1628</v>
      </c>
      <c r="C549" s="25" t="s">
        <v>1627</v>
      </c>
      <c r="D549" s="59" t="str">
        <f>VLOOKUP(A549,Birdlist!C:E,3,FALSE)</f>
        <v>Golden-crowned Babbler</v>
      </c>
      <c r="E549" s="49"/>
      <c r="F549" s="32" t="s">
        <v>6</v>
      </c>
      <c r="G549" s="32"/>
      <c r="H549" s="60" t="str">
        <f>VLOOKUP(A549,Birdlist!C:F,4,FALSE)</f>
        <v>Sterrhoptilus dennistouni</v>
      </c>
      <c r="I549" s="31"/>
      <c r="J549" s="61" t="str">
        <f>VLOOKUP(A549,Birdlist!C:G,5,FALSE)</f>
        <v>E</v>
      </c>
      <c r="K549" s="25" t="s">
        <v>303</v>
      </c>
      <c r="L549" s="49" t="s">
        <v>40</v>
      </c>
      <c r="M549" s="49" t="s">
        <v>2482</v>
      </c>
      <c r="N549" s="27" t="s">
        <v>1661</v>
      </c>
    </row>
    <row r="550" spans="1:14" ht="12" customHeight="1" x14ac:dyDescent="0.2">
      <c r="A550" s="42">
        <v>549</v>
      </c>
      <c r="B550" s="25" t="s">
        <v>1628</v>
      </c>
      <c r="C550" s="25" t="s">
        <v>1627</v>
      </c>
      <c r="D550" s="59" t="str">
        <f>VLOOKUP(A550,Birdlist!C:E,3,FALSE)</f>
        <v>Black-crowned Babbler</v>
      </c>
      <c r="E550" s="49"/>
      <c r="F550" s="32" t="s">
        <v>6</v>
      </c>
      <c r="G550" s="32"/>
      <c r="H550" s="60" t="str">
        <f>VLOOKUP(A550,Birdlist!C:F,4,FALSE)</f>
        <v>Sterrhoptilus nigrocapitatus</v>
      </c>
      <c r="I550" s="31"/>
      <c r="J550" s="61" t="str">
        <f>VLOOKUP(A550,Birdlist!C:G,5,FALSE)</f>
        <v>E</v>
      </c>
      <c r="K550" s="25" t="s">
        <v>49</v>
      </c>
      <c r="L550" s="49"/>
      <c r="M550" s="49"/>
      <c r="N550" s="27" t="s">
        <v>1664</v>
      </c>
    </row>
    <row r="551" spans="1:14" ht="12" customHeight="1" x14ac:dyDescent="0.2">
      <c r="A551" s="42">
        <v>550</v>
      </c>
      <c r="B551" s="25" t="s">
        <v>1628</v>
      </c>
      <c r="C551" s="25" t="s">
        <v>1627</v>
      </c>
      <c r="D551" s="59" t="str">
        <f>VLOOKUP(A551,Birdlist!C:E,3,FALSE)</f>
        <v>Rusty-crowned Babbler</v>
      </c>
      <c r="E551" s="49"/>
      <c r="F551" s="32" t="s">
        <v>6</v>
      </c>
      <c r="G551" s="32"/>
      <c r="H551" s="60" t="str">
        <f>VLOOKUP(A551,Birdlist!C:F,4,FALSE)</f>
        <v>Sterrhoptilus capitalis</v>
      </c>
      <c r="I551" s="31"/>
      <c r="J551" s="61" t="str">
        <f>VLOOKUP(A551,Birdlist!C:G,5,FALSE)</f>
        <v>E</v>
      </c>
      <c r="K551" s="25" t="s">
        <v>672</v>
      </c>
      <c r="L551" s="49"/>
      <c r="M551" s="49"/>
      <c r="N551" s="27" t="s">
        <v>1667</v>
      </c>
    </row>
    <row r="552" spans="1:14" ht="12" customHeight="1" x14ac:dyDescent="0.2">
      <c r="A552" s="42">
        <v>551</v>
      </c>
      <c r="B552" s="25" t="s">
        <v>1628</v>
      </c>
      <c r="C552" s="25" t="s">
        <v>1627</v>
      </c>
      <c r="D552" s="59" t="str">
        <f>VLOOKUP(A552,Birdlist!C:E,3,FALSE)</f>
        <v>Mindanao White-eye</v>
      </c>
      <c r="E552" s="49"/>
      <c r="F552" s="32" t="s">
        <v>1669</v>
      </c>
      <c r="G552" s="32"/>
      <c r="H552" s="60" t="str">
        <f>VLOOKUP(A552,Birdlist!C:F,4,FALSE)</f>
        <v>Lophozosterops goodfellowi</v>
      </c>
      <c r="I552" s="31"/>
      <c r="J552" s="61" t="str">
        <f>VLOOKUP(A552,Birdlist!C:G,5,FALSE)</f>
        <v>E</v>
      </c>
      <c r="K552" s="25" t="s">
        <v>852</v>
      </c>
      <c r="L552" s="49"/>
      <c r="M552" s="49"/>
      <c r="N552" s="32" t="s">
        <v>121</v>
      </c>
    </row>
    <row r="553" spans="1:14" ht="12" customHeight="1" x14ac:dyDescent="0.2">
      <c r="A553" s="42">
        <v>552</v>
      </c>
      <c r="B553" s="25" t="s">
        <v>1628</v>
      </c>
      <c r="C553" s="25" t="s">
        <v>1627</v>
      </c>
      <c r="D553" s="59" t="str">
        <f>VLOOKUP(A553,Birdlist!C:E,3,FALSE)</f>
        <v>Lowland White-eye</v>
      </c>
      <c r="E553" s="49"/>
      <c r="F553" s="32" t="s">
        <v>6</v>
      </c>
      <c r="G553" s="32"/>
      <c r="H553" s="60" t="str">
        <f>VLOOKUP(A553,Birdlist!C:F,4,FALSE)</f>
        <v>Zosterops meyeni</v>
      </c>
      <c r="I553" s="31"/>
      <c r="J553" s="61" t="str">
        <f>VLOOKUP(A553,Birdlist!C:G,5,FALSE)</f>
        <v>NE</v>
      </c>
      <c r="K553" s="47"/>
      <c r="L553" s="49"/>
      <c r="M553" s="49"/>
      <c r="N553" s="32" t="s">
        <v>1673</v>
      </c>
    </row>
    <row r="554" spans="1:14" ht="12" customHeight="1" x14ac:dyDescent="0.2">
      <c r="A554" s="42">
        <v>553</v>
      </c>
      <c r="B554" s="25" t="s">
        <v>1628</v>
      </c>
      <c r="C554" s="25" t="s">
        <v>1627</v>
      </c>
      <c r="D554" s="59" t="str">
        <f>VLOOKUP(A554,Birdlist!C:E,3,FALSE)</f>
        <v>Everett's White-eye</v>
      </c>
      <c r="E554" s="49"/>
      <c r="F554" s="32" t="s">
        <v>6</v>
      </c>
      <c r="G554" s="32"/>
      <c r="H554" s="60" t="str">
        <f>VLOOKUP(A554,Birdlist!C:F,4,FALSE)</f>
        <v>Zosterops everetti</v>
      </c>
      <c r="I554" s="31"/>
      <c r="J554" s="61" t="str">
        <f>VLOOKUP(A554,Birdlist!C:G,5,FALSE)</f>
        <v>R</v>
      </c>
      <c r="K554" s="34"/>
      <c r="L554" s="49"/>
      <c r="M554" s="49"/>
      <c r="N554" s="32" t="s">
        <v>121</v>
      </c>
    </row>
    <row r="555" spans="1:14" ht="12" customHeight="1" x14ac:dyDescent="0.2">
      <c r="A555" s="42">
        <v>554</v>
      </c>
      <c r="B555" s="25" t="s">
        <v>1628</v>
      </c>
      <c r="C555" s="25" t="s">
        <v>1627</v>
      </c>
      <c r="D555" s="59" t="str">
        <f>VLOOKUP(A555,Birdlist!C:E,3,FALSE)</f>
        <v>Yellowish White-eye</v>
      </c>
      <c r="E555" s="49"/>
      <c r="F555" s="32" t="s">
        <v>6</v>
      </c>
      <c r="G555" s="32"/>
      <c r="H555" s="60" t="str">
        <f>VLOOKUP(A555,Birdlist!C:F,4,FALSE)</f>
        <v>Zosterops nigrorum</v>
      </c>
      <c r="I555" s="31"/>
      <c r="J555" s="61" t="str">
        <f>VLOOKUP(A555,Birdlist!C:G,5,FALSE)</f>
        <v>E</v>
      </c>
      <c r="K555" s="25" t="s">
        <v>49</v>
      </c>
      <c r="L555" s="49"/>
      <c r="M555" s="49"/>
      <c r="N555" s="32" t="s">
        <v>121</v>
      </c>
    </row>
    <row r="556" spans="1:14" ht="12" customHeight="1" x14ac:dyDescent="0.2">
      <c r="A556" s="42">
        <v>555</v>
      </c>
      <c r="B556" s="25" t="s">
        <v>1628</v>
      </c>
      <c r="C556" s="25" t="s">
        <v>1627</v>
      </c>
      <c r="D556" s="59" t="str">
        <f>VLOOKUP(A556,Birdlist!C:E,3,FALSE)</f>
        <v>Mountain White-eye</v>
      </c>
      <c r="E556" s="49"/>
      <c r="F556" s="32" t="s">
        <v>6</v>
      </c>
      <c r="G556" s="32"/>
      <c r="H556" s="60" t="str">
        <f>VLOOKUP(A556,Birdlist!C:F,4,FALSE)</f>
        <v>Zosterops montanus</v>
      </c>
      <c r="I556" s="31"/>
      <c r="J556" s="61" t="str">
        <f>VLOOKUP(A556,Birdlist!C:G,5,FALSE)</f>
        <v>R</v>
      </c>
      <c r="K556" s="34"/>
      <c r="L556" s="49"/>
      <c r="M556" s="49"/>
      <c r="N556" s="32" t="s">
        <v>121</v>
      </c>
    </row>
    <row r="557" spans="1:14" ht="12" customHeight="1" x14ac:dyDescent="0.2">
      <c r="A557" s="42">
        <v>556</v>
      </c>
      <c r="B557" s="25" t="s">
        <v>1681</v>
      </c>
      <c r="C557" s="25" t="s">
        <v>1680</v>
      </c>
      <c r="D557" s="59" t="str">
        <f>VLOOKUP(A557,Birdlist!C:E,3,FALSE)</f>
        <v>Asian Fairy-bluebird</v>
      </c>
      <c r="E557" s="49"/>
      <c r="F557" s="32" t="s">
        <v>1683</v>
      </c>
      <c r="G557" s="32"/>
      <c r="H557" s="60" t="str">
        <f>VLOOKUP(A557,Birdlist!C:F,4,FALSE)</f>
        <v>Irena puella</v>
      </c>
      <c r="I557" s="31"/>
      <c r="J557" s="61" t="str">
        <f>VLOOKUP(A557,Birdlist!C:G,5,FALSE)</f>
        <v>R</v>
      </c>
      <c r="K557" s="34"/>
      <c r="L557" s="49"/>
      <c r="M557" s="49"/>
      <c r="N557" s="32" t="s">
        <v>6</v>
      </c>
    </row>
    <row r="558" spans="1:14" ht="12" customHeight="1" x14ac:dyDescent="0.2">
      <c r="A558" s="42">
        <v>557</v>
      </c>
      <c r="B558" s="25" t="s">
        <v>1681</v>
      </c>
      <c r="C558" s="25" t="s">
        <v>1680</v>
      </c>
      <c r="D558" s="59" t="str">
        <f>VLOOKUP(A558,Birdlist!C:E,3,FALSE)</f>
        <v>Philippine Fairy-bluebird</v>
      </c>
      <c r="E558" s="49"/>
      <c r="F558" s="32" t="s">
        <v>1686</v>
      </c>
      <c r="G558" s="32"/>
      <c r="H558" s="60" t="str">
        <f>VLOOKUP(A558,Birdlist!C:F,4,FALSE)</f>
        <v>Irena cyanogastra</v>
      </c>
      <c r="I558" s="31"/>
      <c r="J558" s="61" t="str">
        <f>VLOOKUP(A558,Birdlist!C:G,5,FALSE)</f>
        <v>E</v>
      </c>
      <c r="K558" s="25" t="s">
        <v>49</v>
      </c>
      <c r="L558" s="49" t="s">
        <v>40</v>
      </c>
      <c r="M558" s="49"/>
      <c r="N558" s="25" t="s">
        <v>1688</v>
      </c>
    </row>
    <row r="559" spans="1:14" ht="12" customHeight="1" x14ac:dyDescent="0.2">
      <c r="A559" s="42">
        <v>558</v>
      </c>
      <c r="B559" s="25" t="s">
        <v>1690</v>
      </c>
      <c r="C559" s="25" t="s">
        <v>1689</v>
      </c>
      <c r="D559" s="59" t="str">
        <f>VLOOKUP(A559,Birdlist!C:E,3,FALSE)</f>
        <v>Velvet-fronted Nuthatch</v>
      </c>
      <c r="E559" s="49"/>
      <c r="F559" s="32" t="s">
        <v>6</v>
      </c>
      <c r="G559" s="32"/>
      <c r="H559" s="60" t="str">
        <f>VLOOKUP(A559,Birdlist!C:F,4,FALSE)</f>
        <v>Sitta frontalis</v>
      </c>
      <c r="I559" s="31"/>
      <c r="J559" s="61" t="str">
        <f>VLOOKUP(A559,Birdlist!C:G,5,FALSE)</f>
        <v>R</v>
      </c>
      <c r="K559" s="34"/>
      <c r="L559" s="49"/>
      <c r="M559" s="49"/>
      <c r="N559" s="25" t="s">
        <v>2440</v>
      </c>
    </row>
    <row r="560" spans="1:14" ht="12" customHeight="1" x14ac:dyDescent="0.2">
      <c r="A560" s="42">
        <v>559</v>
      </c>
      <c r="B560" s="25" t="s">
        <v>1690</v>
      </c>
      <c r="C560" s="25" t="s">
        <v>1689</v>
      </c>
      <c r="D560" s="59" t="str">
        <f>VLOOKUP(A560,Birdlist!C:E,3,FALSE)</f>
        <v>Sulphur-billed Nuthatch</v>
      </c>
      <c r="E560" s="49"/>
      <c r="F560" s="32" t="s">
        <v>1691</v>
      </c>
      <c r="G560" s="32"/>
      <c r="H560" s="60" t="str">
        <f>VLOOKUP(A560,Birdlist!C:F,4,FALSE)</f>
        <v>Sitta oenochlamys</v>
      </c>
      <c r="I560" s="31"/>
      <c r="J560" s="61" t="str">
        <f>VLOOKUP(A560,Birdlist!C:G,5,FALSE)</f>
        <v>E</v>
      </c>
      <c r="K560" s="25" t="s">
        <v>49</v>
      </c>
      <c r="L560" s="49"/>
      <c r="M560" s="49"/>
      <c r="N560" s="32" t="s">
        <v>2405</v>
      </c>
    </row>
    <row r="561" spans="1:14" ht="12" customHeight="1" x14ac:dyDescent="0.2">
      <c r="A561" s="42">
        <v>560</v>
      </c>
      <c r="B561" s="25" t="s">
        <v>1697</v>
      </c>
      <c r="C561" s="25" t="s">
        <v>1696</v>
      </c>
      <c r="D561" s="59" t="str">
        <f>VLOOKUP(A561,Birdlist!C:E,3,FALSE)</f>
        <v>Asian Glossy Starling</v>
      </c>
      <c r="E561" s="49"/>
      <c r="F561" s="32" t="s">
        <v>6</v>
      </c>
      <c r="G561" s="32"/>
      <c r="H561" s="60" t="str">
        <f>VLOOKUP(A561,Birdlist!C:F,4,FALSE)</f>
        <v>Aplonis panayensis</v>
      </c>
      <c r="I561" s="31"/>
      <c r="J561" s="61" t="str">
        <f>VLOOKUP(A561,Birdlist!C:G,5,FALSE)</f>
        <v>R</v>
      </c>
      <c r="K561" s="34"/>
      <c r="L561" s="49"/>
      <c r="M561" s="49"/>
      <c r="N561" s="32" t="s">
        <v>121</v>
      </c>
    </row>
    <row r="562" spans="1:14" ht="12" customHeight="1" x14ac:dyDescent="0.2">
      <c r="A562" s="42">
        <v>561</v>
      </c>
      <c r="B562" s="25" t="s">
        <v>1697</v>
      </c>
      <c r="C562" s="25" t="s">
        <v>1696</v>
      </c>
      <c r="D562" s="59" t="str">
        <f>VLOOKUP(A562,Birdlist!C:E,3,FALSE)</f>
        <v>Short-tailed Starling</v>
      </c>
      <c r="E562" s="49"/>
      <c r="F562" s="32" t="s">
        <v>1701</v>
      </c>
      <c r="G562" s="32"/>
      <c r="H562" s="60" t="str">
        <f>VLOOKUP(A562,Birdlist!C:F,4,FALSE)</f>
        <v>Aplonis minor</v>
      </c>
      <c r="I562" s="31"/>
      <c r="J562" s="61" t="str">
        <f>VLOOKUP(A562,Birdlist!C:G,5,FALSE)</f>
        <v>R</v>
      </c>
      <c r="K562" s="34"/>
      <c r="L562" s="49"/>
      <c r="M562" s="49"/>
      <c r="N562" s="32" t="s">
        <v>121</v>
      </c>
    </row>
    <row r="563" spans="1:14" ht="12" customHeight="1" x14ac:dyDescent="0.2">
      <c r="A563" s="42">
        <v>562</v>
      </c>
      <c r="B563" s="25" t="s">
        <v>1697</v>
      </c>
      <c r="C563" s="25" t="s">
        <v>1696</v>
      </c>
      <c r="D563" s="59" t="str">
        <f>VLOOKUP(A563,Birdlist!C:E,3,FALSE)</f>
        <v>Apo Myna</v>
      </c>
      <c r="E563" s="49"/>
      <c r="F563" s="32" t="s">
        <v>6</v>
      </c>
      <c r="G563" s="52"/>
      <c r="H563" s="60" t="str">
        <f>VLOOKUP(A563,Birdlist!C:F,4,FALSE)</f>
        <v>Basilornis mirandus</v>
      </c>
      <c r="I563" s="31" t="s">
        <v>2160</v>
      </c>
      <c r="J563" s="61" t="str">
        <f>VLOOKUP(A563,Birdlist!C:G,5,FALSE)</f>
        <v>E</v>
      </c>
      <c r="K563" s="25" t="s">
        <v>852</v>
      </c>
      <c r="L563" s="49" t="s">
        <v>40</v>
      </c>
      <c r="M563" s="49" t="s">
        <v>50</v>
      </c>
      <c r="N563" s="27" t="s">
        <v>1705</v>
      </c>
    </row>
    <row r="564" spans="1:14" ht="12" customHeight="1" x14ac:dyDescent="0.2">
      <c r="A564" s="42">
        <v>563</v>
      </c>
      <c r="B564" s="25" t="s">
        <v>1697</v>
      </c>
      <c r="C564" s="25" t="s">
        <v>1696</v>
      </c>
      <c r="D564" s="59" t="str">
        <f>VLOOKUP(A564,Birdlist!C:E,3,FALSE)</f>
        <v>Coleto</v>
      </c>
      <c r="E564" s="49"/>
      <c r="F564" s="32" t="s">
        <v>6</v>
      </c>
      <c r="G564" s="32"/>
      <c r="H564" s="60" t="str">
        <f>VLOOKUP(A564,Birdlist!C:F,4,FALSE)</f>
        <v>Sarcops calvus</v>
      </c>
      <c r="I564" s="31"/>
      <c r="J564" s="61" t="str">
        <f>VLOOKUP(A564,Birdlist!C:G,5,FALSE)</f>
        <v>NE</v>
      </c>
      <c r="K564" s="47"/>
      <c r="L564" s="49"/>
      <c r="M564" s="49"/>
      <c r="N564" s="32" t="s">
        <v>1708</v>
      </c>
    </row>
    <row r="565" spans="1:14" ht="12" customHeight="1" x14ac:dyDescent="0.2">
      <c r="A565" s="42">
        <v>564</v>
      </c>
      <c r="B565" s="25" t="s">
        <v>1697</v>
      </c>
      <c r="C565" s="25" t="s">
        <v>1696</v>
      </c>
      <c r="D565" s="59" t="str">
        <f>VLOOKUP(A565,Birdlist!C:E,3,FALSE)</f>
        <v>Common Hill Myna</v>
      </c>
      <c r="E565" s="49"/>
      <c r="F565" s="32" t="s">
        <v>1710</v>
      </c>
      <c r="G565" s="32"/>
      <c r="H565" s="60" t="str">
        <f>VLOOKUP(A565,Birdlist!C:F,4,FALSE)</f>
        <v>Gracula religiosa</v>
      </c>
      <c r="I565" s="31"/>
      <c r="J565" s="61" t="str">
        <f>VLOOKUP(A565,Birdlist!C:G,5,FALSE)</f>
        <v>R</v>
      </c>
      <c r="K565" s="34"/>
      <c r="L565" s="49"/>
      <c r="M565" s="49" t="s">
        <v>50</v>
      </c>
      <c r="N565" s="32" t="s">
        <v>121</v>
      </c>
    </row>
    <row r="566" spans="1:14" ht="12" customHeight="1" x14ac:dyDescent="0.2">
      <c r="A566" s="42">
        <v>565</v>
      </c>
      <c r="B566" s="25" t="s">
        <v>1697</v>
      </c>
      <c r="C566" s="25" t="s">
        <v>1696</v>
      </c>
      <c r="D566" s="59" t="str">
        <f>VLOOKUP(A566,Birdlist!C:E,3,FALSE)</f>
        <v>Crested Myna</v>
      </c>
      <c r="E566" s="49"/>
      <c r="F566" s="32" t="s">
        <v>6</v>
      </c>
      <c r="G566" s="32"/>
      <c r="H566" s="60" t="str">
        <f>VLOOKUP(A566,Birdlist!C:F,4,FALSE)</f>
        <v>Acridotheres cristatellus</v>
      </c>
      <c r="I566" s="31"/>
      <c r="J566" s="61" t="str">
        <f>VLOOKUP(A566,Birdlist!C:G,5,FALSE)</f>
        <v>I</v>
      </c>
      <c r="K566" s="34"/>
      <c r="L566" s="49"/>
      <c r="M566" s="49"/>
      <c r="N566" s="32" t="s">
        <v>1714</v>
      </c>
    </row>
    <row r="567" spans="1:14" ht="12" customHeight="1" x14ac:dyDescent="0.2">
      <c r="A567" s="42">
        <v>566</v>
      </c>
      <c r="B567" s="25" t="s">
        <v>1697</v>
      </c>
      <c r="C567" s="25" t="s">
        <v>1696</v>
      </c>
      <c r="D567" s="59" t="str">
        <f>VLOOKUP(A567,Birdlist!C:E,3,FALSE)</f>
        <v>Red-billed Starling</v>
      </c>
      <c r="E567" s="44" t="s">
        <v>2520</v>
      </c>
      <c r="F567" s="32" t="s">
        <v>1716</v>
      </c>
      <c r="G567" s="32"/>
      <c r="H567" s="60" t="str">
        <f>VLOOKUP(A567,Birdlist!C:F,4,FALSE)</f>
        <v>Spodiopsar sericeus</v>
      </c>
      <c r="I567" s="31"/>
      <c r="J567" s="61" t="str">
        <f>VLOOKUP(A567,Birdlist!C:G,5,FALSE)</f>
        <v>A</v>
      </c>
      <c r="K567" s="34"/>
      <c r="L567" s="49"/>
      <c r="M567" s="49"/>
      <c r="N567" s="32" t="s">
        <v>2406</v>
      </c>
    </row>
    <row r="568" spans="1:14" ht="12" customHeight="1" x14ac:dyDescent="0.2">
      <c r="A568" s="42">
        <v>567</v>
      </c>
      <c r="B568" s="25" t="s">
        <v>1697</v>
      </c>
      <c r="C568" s="25" t="s">
        <v>1696</v>
      </c>
      <c r="D568" s="59" t="str">
        <f>VLOOKUP(A568,Birdlist!C:E,3,FALSE)</f>
        <v>White-cheeked Starling</v>
      </c>
      <c r="E568" s="44" t="s">
        <v>2520</v>
      </c>
      <c r="F568" s="32" t="s">
        <v>1720</v>
      </c>
      <c r="G568" s="32"/>
      <c r="H568" s="60" t="str">
        <f>VLOOKUP(A568,Birdlist!C:F,4,FALSE)</f>
        <v>Spodiopsar cineraceus</v>
      </c>
      <c r="I568" s="31"/>
      <c r="J568" s="61" t="str">
        <f>VLOOKUP(A568,Birdlist!C:G,5,FALSE)</f>
        <v>A</v>
      </c>
      <c r="K568" s="34"/>
      <c r="L568" s="49"/>
      <c r="M568" s="49"/>
      <c r="N568" s="32" t="s">
        <v>2407</v>
      </c>
    </row>
    <row r="569" spans="1:14" ht="12" customHeight="1" x14ac:dyDescent="0.2">
      <c r="A569" s="42">
        <v>568</v>
      </c>
      <c r="B569" s="25" t="s">
        <v>1697</v>
      </c>
      <c r="C569" s="25" t="s">
        <v>1696</v>
      </c>
      <c r="D569" s="59" t="str">
        <f>VLOOKUP(A569,Birdlist!C:E,3,FALSE)</f>
        <v>Daurian Starling</v>
      </c>
      <c r="E569" s="44" t="s">
        <v>2520</v>
      </c>
      <c r="F569" s="25" t="s">
        <v>2279</v>
      </c>
      <c r="G569" s="32"/>
      <c r="H569" s="60" t="str">
        <f>VLOOKUP(A569,Birdlist!C:F,4,FALSE)</f>
        <v>Agropsar sturninus</v>
      </c>
      <c r="I569" s="31"/>
      <c r="J569" s="61" t="str">
        <f>VLOOKUP(A569,Birdlist!C:G,5,FALSE)</f>
        <v>A</v>
      </c>
      <c r="K569" s="34"/>
      <c r="L569" s="49"/>
      <c r="M569" s="49"/>
      <c r="N569" s="25" t="s">
        <v>1725</v>
      </c>
    </row>
    <row r="570" spans="1:14" ht="12" customHeight="1" x14ac:dyDescent="0.2">
      <c r="A570" s="42">
        <v>569</v>
      </c>
      <c r="B570" s="25" t="s">
        <v>1697</v>
      </c>
      <c r="C570" s="25" t="s">
        <v>1696</v>
      </c>
      <c r="D570" s="59" t="str">
        <f>VLOOKUP(A570,Birdlist!C:E,3,FALSE)</f>
        <v>Chestnut-cheeked Starling</v>
      </c>
      <c r="E570" s="49"/>
      <c r="F570" s="32" t="s">
        <v>6</v>
      </c>
      <c r="G570" s="32"/>
      <c r="H570" s="60" t="str">
        <f>VLOOKUP(A570,Birdlist!C:F,4,FALSE)</f>
        <v>Agropsar philippensis</v>
      </c>
      <c r="I570" s="31"/>
      <c r="J570" s="61" t="str">
        <f>VLOOKUP(A570,Birdlist!C:G,5,FALSE)</f>
        <v>M</v>
      </c>
      <c r="K570" s="34"/>
      <c r="L570" s="49"/>
      <c r="M570" s="49"/>
      <c r="N570" s="32" t="s">
        <v>2408</v>
      </c>
    </row>
    <row r="571" spans="1:14" ht="12" customHeight="1" x14ac:dyDescent="0.2">
      <c r="A571" s="42">
        <v>570</v>
      </c>
      <c r="B571" s="25" t="s">
        <v>1697</v>
      </c>
      <c r="C571" s="25" t="s">
        <v>1696</v>
      </c>
      <c r="D571" s="59" t="str">
        <f>VLOOKUP(A571,Birdlist!C:E,3,FALSE)</f>
        <v>White-shouldered Starling</v>
      </c>
      <c r="E571" s="49"/>
      <c r="F571" s="32" t="s">
        <v>6</v>
      </c>
      <c r="G571" s="32"/>
      <c r="H571" s="60" t="str">
        <f>VLOOKUP(A571,Birdlist!C:F,4,FALSE)</f>
        <v>Sturnia sinensis</v>
      </c>
      <c r="I571" s="31"/>
      <c r="J571" s="61" t="str">
        <f>VLOOKUP(A571,Birdlist!C:G,5,FALSE)</f>
        <v>M</v>
      </c>
      <c r="K571" s="34"/>
      <c r="L571" s="49"/>
      <c r="M571" s="49"/>
      <c r="N571" s="32" t="s">
        <v>2409</v>
      </c>
    </row>
    <row r="572" spans="1:14" ht="12" customHeight="1" x14ac:dyDescent="0.2">
      <c r="A572" s="42">
        <v>571</v>
      </c>
      <c r="B572" s="25" t="s">
        <v>1697</v>
      </c>
      <c r="C572" s="25" t="s">
        <v>1696</v>
      </c>
      <c r="D572" s="59" t="str">
        <f>VLOOKUP(A572,Birdlist!C:E,3,FALSE)</f>
        <v>Rosy Starling</v>
      </c>
      <c r="E572" s="44" t="s">
        <v>2520</v>
      </c>
      <c r="F572" s="25" t="s">
        <v>2279</v>
      </c>
      <c r="G572" s="32"/>
      <c r="H572" s="60" t="str">
        <f>VLOOKUP(A572,Birdlist!C:F,4,FALSE)</f>
        <v>Pastor roseus</v>
      </c>
      <c r="I572" s="31"/>
      <c r="J572" s="61" t="str">
        <f>VLOOKUP(A572,Birdlist!C:G,5,FALSE)</f>
        <v>A</v>
      </c>
      <c r="K572" s="34"/>
      <c r="L572" s="49"/>
      <c r="M572" s="49"/>
      <c r="N572" s="25" t="s">
        <v>1734</v>
      </c>
    </row>
    <row r="573" spans="1:14" ht="12" customHeight="1" x14ac:dyDescent="0.2">
      <c r="A573" s="42">
        <v>572</v>
      </c>
      <c r="B573" s="25" t="s">
        <v>1697</v>
      </c>
      <c r="C573" s="25" t="s">
        <v>1696</v>
      </c>
      <c r="D573" s="59" t="str">
        <f>VLOOKUP(A573,Birdlist!C:E,3,FALSE)</f>
        <v>Common Starling</v>
      </c>
      <c r="E573" s="44" t="s">
        <v>2520</v>
      </c>
      <c r="F573" s="25" t="s">
        <v>2279</v>
      </c>
      <c r="G573" s="32" t="s">
        <v>2265</v>
      </c>
      <c r="H573" s="60" t="str">
        <f>VLOOKUP(A573,Birdlist!C:F,4,FALSE)</f>
        <v>Sturnus vulgaris</v>
      </c>
      <c r="I573" s="31"/>
      <c r="J573" s="61" t="str">
        <f>VLOOKUP(A573,Birdlist!C:G,5,FALSE)</f>
        <v>A</v>
      </c>
      <c r="K573" s="34"/>
      <c r="L573" s="49"/>
      <c r="M573" s="49"/>
      <c r="N573" s="25" t="s">
        <v>1737</v>
      </c>
    </row>
    <row r="574" spans="1:14" ht="12" customHeight="1" x14ac:dyDescent="0.2">
      <c r="A574" s="42">
        <v>573</v>
      </c>
      <c r="B574" s="25" t="s">
        <v>1697</v>
      </c>
      <c r="C574" s="25" t="s">
        <v>1696</v>
      </c>
      <c r="D574" s="59" t="str">
        <f>VLOOKUP(A574,Birdlist!C:E,3,FALSE)</f>
        <v>Stripe-headed Rhabdornis</v>
      </c>
      <c r="E574" s="49"/>
      <c r="F574" s="32" t="s">
        <v>6</v>
      </c>
      <c r="G574" s="32" t="s">
        <v>2249</v>
      </c>
      <c r="H574" s="60" t="str">
        <f>VLOOKUP(A574,Birdlist!C:F,4,FALSE)</f>
        <v>Rhabdornis mystacalis</v>
      </c>
      <c r="I574" s="31"/>
      <c r="J574" s="61" t="str">
        <f>VLOOKUP(A574,Birdlist!C:G,5,FALSE)</f>
        <v>E</v>
      </c>
      <c r="K574" s="25" t="s">
        <v>49</v>
      </c>
      <c r="L574" s="49"/>
      <c r="M574" s="49"/>
      <c r="N574" s="32" t="s">
        <v>121</v>
      </c>
    </row>
    <row r="575" spans="1:14" ht="12" customHeight="1" x14ac:dyDescent="0.2">
      <c r="A575" s="42">
        <v>574</v>
      </c>
      <c r="B575" s="25" t="s">
        <v>1697</v>
      </c>
      <c r="C575" s="25" t="s">
        <v>1696</v>
      </c>
      <c r="D575" s="59" t="str">
        <f>VLOOKUP(A575,Birdlist!C:E,3,FALSE)</f>
        <v>Stripe-breasted Rhabdornis</v>
      </c>
      <c r="E575" s="49"/>
      <c r="F575" s="32" t="s">
        <v>6</v>
      </c>
      <c r="G575" s="32"/>
      <c r="H575" s="60" t="str">
        <f>VLOOKUP(A575,Birdlist!C:F,4,FALSE)</f>
        <v>Rhabdornis inornatus</v>
      </c>
      <c r="I575" s="31"/>
      <c r="J575" s="61" t="str">
        <f>VLOOKUP(A575,Birdlist!C:G,5,FALSE)</f>
        <v>E</v>
      </c>
      <c r="K575" s="25" t="s">
        <v>49</v>
      </c>
      <c r="L575" s="49"/>
      <c r="M575" s="49"/>
      <c r="N575" s="32" t="s">
        <v>121</v>
      </c>
    </row>
    <row r="576" spans="1:14" ht="12" customHeight="1" x14ac:dyDescent="0.2">
      <c r="A576" s="42">
        <v>575</v>
      </c>
      <c r="B576" s="25" t="s">
        <v>1697</v>
      </c>
      <c r="C576" s="25" t="s">
        <v>1696</v>
      </c>
      <c r="D576" s="59" t="str">
        <f>VLOOKUP(A576,Birdlist!C:E,3,FALSE)</f>
        <v>Grand Rhabdornis</v>
      </c>
      <c r="E576" s="49"/>
      <c r="F576" s="32" t="s">
        <v>6</v>
      </c>
      <c r="G576" s="32" t="s">
        <v>2248</v>
      </c>
      <c r="H576" s="60" t="str">
        <f>VLOOKUP(A576,Birdlist!C:F,4,FALSE)</f>
        <v>Rhabdornis grandis</v>
      </c>
      <c r="I576" s="31"/>
      <c r="J576" s="61" t="str">
        <f>VLOOKUP(A576,Birdlist!C:G,5,FALSE)</f>
        <v>E</v>
      </c>
      <c r="K576" s="25" t="s">
        <v>303</v>
      </c>
      <c r="L576" s="49"/>
      <c r="M576" s="49"/>
      <c r="N576" s="32" t="s">
        <v>6</v>
      </c>
    </row>
    <row r="577" spans="1:14" ht="12" customHeight="1" x14ac:dyDescent="0.2">
      <c r="A577" s="42">
        <v>576</v>
      </c>
      <c r="B577" s="25" t="s">
        <v>1745</v>
      </c>
      <c r="C577" s="25" t="s">
        <v>1744</v>
      </c>
      <c r="D577" s="59" t="str">
        <f>VLOOKUP(A577,Birdlist!C:E,3,FALSE)</f>
        <v>Chestnut-capped Thrush</v>
      </c>
      <c r="E577" s="49"/>
      <c r="F577" s="32" t="s">
        <v>1747</v>
      </c>
      <c r="G577" s="32"/>
      <c r="H577" s="60" t="str">
        <f>VLOOKUP(A577,Birdlist!C:F,4,FALSE)</f>
        <v>Geokichla interpres</v>
      </c>
      <c r="I577" s="31"/>
      <c r="J577" s="61" t="str">
        <f>VLOOKUP(A577,Birdlist!C:G,5,FALSE)</f>
        <v>R</v>
      </c>
      <c r="K577" s="34"/>
      <c r="L577" s="49" t="s">
        <v>40</v>
      </c>
      <c r="M577" s="49"/>
      <c r="N577" s="32" t="s">
        <v>2410</v>
      </c>
    </row>
    <row r="578" spans="1:14" ht="12" customHeight="1" x14ac:dyDescent="0.2">
      <c r="A578" s="42">
        <v>577</v>
      </c>
      <c r="B578" s="25" t="s">
        <v>1745</v>
      </c>
      <c r="C578" s="25" t="s">
        <v>1744</v>
      </c>
      <c r="D578" s="59" t="str">
        <f>VLOOKUP(A578,Birdlist!C:E,3,FALSE)</f>
        <v>Ashy Thrush</v>
      </c>
      <c r="E578" s="49"/>
      <c r="F578" s="32" t="s">
        <v>1751</v>
      </c>
      <c r="G578" s="32"/>
      <c r="H578" s="60" t="str">
        <f>VLOOKUP(A578,Birdlist!C:F,4,FALSE)</f>
        <v>Geokichla cinerea</v>
      </c>
      <c r="I578" s="31"/>
      <c r="J578" s="61" t="str">
        <f>VLOOKUP(A578,Birdlist!C:G,5,FALSE)</f>
        <v>E</v>
      </c>
      <c r="K578" s="25" t="s">
        <v>49</v>
      </c>
      <c r="L578" s="49" t="s">
        <v>50</v>
      </c>
      <c r="M578" s="49" t="s">
        <v>50</v>
      </c>
      <c r="N578" s="32" t="s">
        <v>2411</v>
      </c>
    </row>
    <row r="579" spans="1:14" ht="12" customHeight="1" x14ac:dyDescent="0.2">
      <c r="A579" s="42">
        <v>578</v>
      </c>
      <c r="B579" s="25" t="s">
        <v>1745</v>
      </c>
      <c r="C579" s="25" t="s">
        <v>1744</v>
      </c>
      <c r="D579" s="59" t="str">
        <f>VLOOKUP(A579,Birdlist!C:E,3,FALSE)</f>
        <v>Siberian Thrush</v>
      </c>
      <c r="E579" s="44" t="s">
        <v>2520</v>
      </c>
      <c r="F579" s="25" t="s">
        <v>2279</v>
      </c>
      <c r="G579" s="32"/>
      <c r="H579" s="60" t="str">
        <f>VLOOKUP(A579,Birdlist!C:F,4,FALSE)</f>
        <v>Geokichla sibirica</v>
      </c>
      <c r="I579" s="31"/>
      <c r="J579" s="61" t="str">
        <f>VLOOKUP(A579,Birdlist!C:G,5,FALSE)</f>
        <v>A</v>
      </c>
      <c r="K579" s="34"/>
      <c r="L579" s="49"/>
      <c r="M579" s="49"/>
      <c r="N579" s="32" t="s">
        <v>1756</v>
      </c>
    </row>
    <row r="580" spans="1:14" ht="12" customHeight="1" x14ac:dyDescent="0.2">
      <c r="A580" s="42">
        <v>579</v>
      </c>
      <c r="B580" s="25" t="s">
        <v>1745</v>
      </c>
      <c r="C580" s="25" t="s">
        <v>1744</v>
      </c>
      <c r="D580" s="59" t="str">
        <f>VLOOKUP(A580,Birdlist!C:E,3,FALSE)</f>
        <v>Sunda Thrush</v>
      </c>
      <c r="E580" s="44" t="s">
        <v>2520</v>
      </c>
      <c r="F580" s="32" t="s">
        <v>1758</v>
      </c>
      <c r="G580" s="32"/>
      <c r="H580" s="60" t="str">
        <f>VLOOKUP(A580,Birdlist!C:F,4,FALSE)</f>
        <v>Zoothera andromedae</v>
      </c>
      <c r="I580" s="31"/>
      <c r="J580" s="61" t="str">
        <f>VLOOKUP(A580,Birdlist!C:G,5,FALSE)</f>
        <v>R</v>
      </c>
      <c r="K580" s="34"/>
      <c r="L580" s="49"/>
      <c r="M580" s="49"/>
      <c r="N580" s="32" t="s">
        <v>121</v>
      </c>
    </row>
    <row r="581" spans="1:14" ht="12" customHeight="1" x14ac:dyDescent="0.2">
      <c r="A581" s="42">
        <v>580</v>
      </c>
      <c r="B581" s="25" t="s">
        <v>1745</v>
      </c>
      <c r="C581" s="25" t="s">
        <v>1744</v>
      </c>
      <c r="D581" s="59" t="str">
        <f>VLOOKUP(A581,Birdlist!C:E,3,FALSE)</f>
        <v>White's Thrush</v>
      </c>
      <c r="E581" s="49"/>
      <c r="F581" s="32" t="s">
        <v>1761</v>
      </c>
      <c r="G581" s="32"/>
      <c r="H581" s="60" t="str">
        <f>VLOOKUP(A581,Birdlist!C:F,4,FALSE)</f>
        <v>Zoothera aurea</v>
      </c>
      <c r="I581" s="31"/>
      <c r="J581" s="61" t="str">
        <f>VLOOKUP(A581,Birdlist!C:G,5,FALSE)</f>
        <v>M</v>
      </c>
      <c r="K581" s="34"/>
      <c r="L581" s="49"/>
      <c r="M581" s="49"/>
      <c r="N581" s="32" t="s">
        <v>2412</v>
      </c>
    </row>
    <row r="582" spans="1:14" ht="12" customHeight="1" x14ac:dyDescent="0.2">
      <c r="A582" s="42">
        <v>581</v>
      </c>
      <c r="B582" s="25" t="s">
        <v>1745</v>
      </c>
      <c r="C582" s="25" t="s">
        <v>1744</v>
      </c>
      <c r="D582" s="59" t="str">
        <f>VLOOKUP(A582,Birdlist!C:E,3,FALSE)</f>
        <v>Chinese Blackbird</v>
      </c>
      <c r="E582" s="44" t="s">
        <v>2520</v>
      </c>
      <c r="F582" s="25" t="s">
        <v>2279</v>
      </c>
      <c r="G582" s="32"/>
      <c r="H582" s="60" t="str">
        <f>VLOOKUP(A582,Birdlist!C:F,4,FALSE)</f>
        <v>Turdus mandarinus</v>
      </c>
      <c r="I582" s="31"/>
      <c r="J582" s="61" t="str">
        <f>VLOOKUP(A582,Birdlist!C:G,5,FALSE)</f>
        <v>A</v>
      </c>
      <c r="K582" s="34"/>
      <c r="L582" s="49"/>
      <c r="M582" s="49"/>
      <c r="N582" s="32" t="s">
        <v>1766</v>
      </c>
    </row>
    <row r="583" spans="1:14" ht="12" customHeight="1" x14ac:dyDescent="0.2">
      <c r="A583" s="42">
        <v>582</v>
      </c>
      <c r="B583" s="25" t="s">
        <v>1745</v>
      </c>
      <c r="C583" s="25" t="s">
        <v>1744</v>
      </c>
      <c r="D583" s="59" t="str">
        <f>VLOOKUP(A583,Birdlist!C:E,3,FALSE)</f>
        <v>Island Thrush</v>
      </c>
      <c r="E583" s="49"/>
      <c r="F583" s="32" t="s">
        <v>6</v>
      </c>
      <c r="G583" s="32"/>
      <c r="H583" s="60" t="str">
        <f>VLOOKUP(A583,Birdlist!C:F,4,FALSE)</f>
        <v>Turdus poliocephalus</v>
      </c>
      <c r="I583" s="31"/>
      <c r="J583" s="61" t="str">
        <f>VLOOKUP(A583,Birdlist!C:G,5,FALSE)</f>
        <v>R</v>
      </c>
      <c r="K583" s="34"/>
      <c r="L583" s="49"/>
      <c r="M583" s="49"/>
      <c r="N583" s="32" t="s">
        <v>121</v>
      </c>
    </row>
    <row r="584" spans="1:14" ht="12" customHeight="1" x14ac:dyDescent="0.2">
      <c r="A584" s="42">
        <v>583</v>
      </c>
      <c r="B584" s="25" t="s">
        <v>1745</v>
      </c>
      <c r="C584" s="25" t="s">
        <v>1744</v>
      </c>
      <c r="D584" s="59" t="str">
        <f>VLOOKUP(A584,Birdlist!C:E,3,FALSE)</f>
        <v>Eyebrowed Thrush</v>
      </c>
      <c r="E584" s="49"/>
      <c r="F584" s="32" t="s">
        <v>6</v>
      </c>
      <c r="G584" s="32"/>
      <c r="H584" s="60" t="str">
        <f>VLOOKUP(A584,Birdlist!C:F,4,FALSE)</f>
        <v>Turdus obscurus</v>
      </c>
      <c r="I584" s="31"/>
      <c r="J584" s="61" t="str">
        <f>VLOOKUP(A584,Birdlist!C:G,5,FALSE)</f>
        <v>M</v>
      </c>
      <c r="K584" s="34"/>
      <c r="L584" s="49"/>
      <c r="M584" s="49"/>
      <c r="N584" s="32" t="s">
        <v>121</v>
      </c>
    </row>
    <row r="585" spans="1:14" ht="12" customHeight="1" x14ac:dyDescent="0.2">
      <c r="A585" s="42">
        <v>584</v>
      </c>
      <c r="B585" s="25" t="s">
        <v>1745</v>
      </c>
      <c r="C585" s="25" t="s">
        <v>1744</v>
      </c>
      <c r="D585" s="59" t="str">
        <f>VLOOKUP(A585,Birdlist!C:E,3,FALSE)</f>
        <v>Pale Thrush</v>
      </c>
      <c r="E585" s="44" t="s">
        <v>2520</v>
      </c>
      <c r="F585" s="32" t="s">
        <v>6</v>
      </c>
      <c r="G585" s="32"/>
      <c r="H585" s="60" t="str">
        <f>VLOOKUP(A585,Birdlist!C:F,4,FALSE)</f>
        <v>Turdus pallidus</v>
      </c>
      <c r="I585" s="31"/>
      <c r="J585" s="61" t="str">
        <f>VLOOKUP(A585,Birdlist!C:G,5,FALSE)</f>
        <v>A</v>
      </c>
      <c r="K585" s="34"/>
      <c r="L585" s="49"/>
      <c r="M585" s="49"/>
      <c r="N585" s="32" t="s">
        <v>121</v>
      </c>
    </row>
    <row r="586" spans="1:14" ht="12" customHeight="1" x14ac:dyDescent="0.2">
      <c r="A586" s="42">
        <v>585</v>
      </c>
      <c r="B586" s="25" t="s">
        <v>1745</v>
      </c>
      <c r="C586" s="25" t="s">
        <v>1744</v>
      </c>
      <c r="D586" s="59" t="str">
        <f>VLOOKUP(A586,Birdlist!C:E,3,FALSE)</f>
        <v>Brown-headed Thrush</v>
      </c>
      <c r="E586" s="44"/>
      <c r="F586" s="32" t="s">
        <v>6</v>
      </c>
      <c r="G586" s="32"/>
      <c r="H586" s="60" t="str">
        <f>VLOOKUP(A586,Birdlist!C:F,4,FALSE)</f>
        <v>Turdus chrysolaus</v>
      </c>
      <c r="I586" s="31"/>
      <c r="J586" s="61" t="str">
        <f>VLOOKUP(A586,Birdlist!C:G,5,FALSE)</f>
        <v>M</v>
      </c>
      <c r="K586" s="34"/>
      <c r="L586" s="49"/>
      <c r="M586" s="49"/>
      <c r="N586" s="32" t="s">
        <v>121</v>
      </c>
    </row>
    <row r="587" spans="1:14" ht="12" customHeight="1" x14ac:dyDescent="0.2">
      <c r="A587" s="42">
        <v>586</v>
      </c>
      <c r="B587" s="25" t="s">
        <v>1745</v>
      </c>
      <c r="C587" s="25" t="s">
        <v>1744</v>
      </c>
      <c r="D587" s="59" t="str">
        <f>VLOOKUP(A587,Birdlist!C:E,3,FALSE)</f>
        <v>Dusky Thrush</v>
      </c>
      <c r="E587" s="44" t="s">
        <v>2520</v>
      </c>
      <c r="F587" s="25" t="s">
        <v>2279</v>
      </c>
      <c r="G587" s="32"/>
      <c r="H587" s="60" t="str">
        <f>VLOOKUP(A587,Birdlist!C:F,4,FALSE)</f>
        <v>Turdus eunomus</v>
      </c>
      <c r="I587" s="31"/>
      <c r="J587" s="61" t="str">
        <f>VLOOKUP(A587,Birdlist!C:G,5,FALSE)</f>
        <v>A</v>
      </c>
      <c r="K587" s="34"/>
      <c r="L587" s="49"/>
      <c r="M587" s="49"/>
      <c r="N587" s="32" t="s">
        <v>1777</v>
      </c>
    </row>
    <row r="588" spans="1:14" ht="12" customHeight="1" x14ac:dyDescent="0.2">
      <c r="A588" s="42">
        <v>587</v>
      </c>
      <c r="B588" s="25" t="s">
        <v>1779</v>
      </c>
      <c r="C588" s="25" t="s">
        <v>1778</v>
      </c>
      <c r="D588" s="59" t="str">
        <f>VLOOKUP(A588,Birdlist!C:E,3,FALSE)</f>
        <v>Philippine Magpie-Robin</v>
      </c>
      <c r="E588" s="49"/>
      <c r="F588" s="32" t="s">
        <v>1781</v>
      </c>
      <c r="G588" s="32"/>
      <c r="H588" s="60" t="str">
        <f>VLOOKUP(A588,Birdlist!C:F,4,FALSE)</f>
        <v>Copsychus mindanensis</v>
      </c>
      <c r="I588" s="31"/>
      <c r="J588" s="61" t="str">
        <f>VLOOKUP(A588,Birdlist!C:G,5,FALSE)</f>
        <v>E</v>
      </c>
      <c r="K588" s="25" t="s">
        <v>49</v>
      </c>
      <c r="L588" s="49"/>
      <c r="M588" s="49"/>
      <c r="N588" s="32" t="s">
        <v>2413</v>
      </c>
    </row>
    <row r="589" spans="1:14" ht="12" customHeight="1" x14ac:dyDescent="0.2">
      <c r="A589" s="42">
        <v>588</v>
      </c>
      <c r="B589" s="25" t="s">
        <v>1779</v>
      </c>
      <c r="C589" s="25" t="s">
        <v>1778</v>
      </c>
      <c r="D589" s="59" t="str">
        <f>VLOOKUP(A589,Birdlist!C:E,3,FALSE)</f>
        <v>White-browed Shama</v>
      </c>
      <c r="E589" s="49"/>
      <c r="F589" s="32" t="s">
        <v>6</v>
      </c>
      <c r="G589" s="32"/>
      <c r="H589" s="60" t="str">
        <f>VLOOKUP(A589,Birdlist!C:F,4,FALSE)</f>
        <v>Copsychus luzoniensis</v>
      </c>
      <c r="I589" s="31"/>
      <c r="J589" s="61" t="str">
        <f>VLOOKUP(A589,Birdlist!C:G,5,FALSE)</f>
        <v>E</v>
      </c>
      <c r="K589" s="25" t="s">
        <v>49</v>
      </c>
      <c r="L589" s="49"/>
      <c r="M589" s="49" t="s">
        <v>50</v>
      </c>
      <c r="N589" s="32" t="s">
        <v>121</v>
      </c>
    </row>
    <row r="590" spans="1:14" ht="12" customHeight="1" x14ac:dyDescent="0.2">
      <c r="A590" s="42">
        <v>589</v>
      </c>
      <c r="B590" s="25" t="s">
        <v>1779</v>
      </c>
      <c r="C590" s="25" t="s">
        <v>1778</v>
      </c>
      <c r="D590" s="59" t="str">
        <f>VLOOKUP(A590,Birdlist!C:E,3,FALSE)</f>
        <v>White-vented Shama</v>
      </c>
      <c r="E590" s="49"/>
      <c r="F590" s="32" t="s">
        <v>6</v>
      </c>
      <c r="G590" s="32"/>
      <c r="H590" s="60" t="str">
        <f>VLOOKUP(A590,Birdlist!C:F,4,FALSE)</f>
        <v>Copsychus niger</v>
      </c>
      <c r="I590" s="31"/>
      <c r="J590" s="61" t="str">
        <f>VLOOKUP(A590,Birdlist!C:G,5,FALSE)</f>
        <v>E</v>
      </c>
      <c r="K590" s="25" t="s">
        <v>49</v>
      </c>
      <c r="L590" s="49"/>
      <c r="M590" s="49"/>
      <c r="N590" s="32" t="s">
        <v>121</v>
      </c>
    </row>
    <row r="591" spans="1:14" ht="12" customHeight="1" x14ac:dyDescent="0.2">
      <c r="A591" s="42">
        <v>590</v>
      </c>
      <c r="B591" s="25" t="s">
        <v>1779</v>
      </c>
      <c r="C591" s="25" t="s">
        <v>1778</v>
      </c>
      <c r="D591" s="59" t="str">
        <f>VLOOKUP(A591,Birdlist!C:E,3,FALSE)</f>
        <v>Black Shama</v>
      </c>
      <c r="E591" s="49"/>
      <c r="F591" s="32" t="s">
        <v>6</v>
      </c>
      <c r="G591" s="32"/>
      <c r="H591" s="60" t="str">
        <f>VLOOKUP(A591,Birdlist!C:F,4,FALSE)</f>
        <v>Copsychus cebuensis</v>
      </c>
      <c r="I591" s="31"/>
      <c r="J591" s="61" t="str">
        <f>VLOOKUP(A591,Birdlist!C:G,5,FALSE)</f>
        <v>E</v>
      </c>
      <c r="K591" s="25" t="s">
        <v>899</v>
      </c>
      <c r="L591" s="49" t="s">
        <v>153</v>
      </c>
      <c r="M591" s="49" t="s">
        <v>153</v>
      </c>
      <c r="N591" s="32" t="s">
        <v>121</v>
      </c>
    </row>
    <row r="592" spans="1:14" ht="12" customHeight="1" x14ac:dyDescent="0.2">
      <c r="A592" s="42">
        <v>591</v>
      </c>
      <c r="B592" s="25" t="s">
        <v>1779</v>
      </c>
      <c r="C592" s="25" t="s">
        <v>1778</v>
      </c>
      <c r="D592" s="59" t="str">
        <f>VLOOKUP(A592,Birdlist!C:E,3,FALSE)</f>
        <v>Grey-streaked Flycatcher</v>
      </c>
      <c r="E592" s="49"/>
      <c r="F592" s="32" t="s">
        <v>6</v>
      </c>
      <c r="G592" s="32" t="s">
        <v>2213</v>
      </c>
      <c r="H592" s="60" t="str">
        <f>VLOOKUP(A592,Birdlist!C:F,4,FALSE)</f>
        <v>Muscicapa griseisticta</v>
      </c>
      <c r="I592" s="31"/>
      <c r="J592" s="61" t="str">
        <f>VLOOKUP(A592,Birdlist!C:G,5,FALSE)</f>
        <v>M</v>
      </c>
      <c r="K592" s="34"/>
      <c r="L592" s="49"/>
      <c r="M592" s="49"/>
      <c r="N592" s="32" t="s">
        <v>121</v>
      </c>
    </row>
    <row r="593" spans="1:14" ht="12" customHeight="1" x14ac:dyDescent="0.2">
      <c r="A593" s="42">
        <v>592</v>
      </c>
      <c r="B593" s="25" t="s">
        <v>1779</v>
      </c>
      <c r="C593" s="25" t="s">
        <v>1778</v>
      </c>
      <c r="D593" s="59" t="str">
        <f>VLOOKUP(A593,Birdlist!C:E,3,FALSE)</f>
        <v>Dark-sided Flycatcher</v>
      </c>
      <c r="E593" s="44" t="s">
        <v>2520</v>
      </c>
      <c r="F593" s="32" t="s">
        <v>6</v>
      </c>
      <c r="G593" s="32"/>
      <c r="H593" s="60" t="str">
        <f>VLOOKUP(A593,Birdlist!C:F,4,FALSE)</f>
        <v>Muscicapa sibirica</v>
      </c>
      <c r="I593" s="31"/>
      <c r="J593" s="61" t="str">
        <f>VLOOKUP(A593,Birdlist!C:G,5,FALSE)</f>
        <v>M</v>
      </c>
      <c r="K593" s="34"/>
      <c r="L593" s="49"/>
      <c r="M593" s="49"/>
      <c r="N593" s="32" t="s">
        <v>121</v>
      </c>
    </row>
    <row r="594" spans="1:14" ht="12" customHeight="1" x14ac:dyDescent="0.2">
      <c r="A594" s="42">
        <v>593</v>
      </c>
      <c r="B594" s="25" t="s">
        <v>1779</v>
      </c>
      <c r="C594" s="25" t="s">
        <v>1778</v>
      </c>
      <c r="D594" s="59" t="str">
        <f>VLOOKUP(A594,Birdlist!C:E,3,FALSE)</f>
        <v>Asian Brown Flycatcher</v>
      </c>
      <c r="E594" s="49"/>
      <c r="F594" s="32" t="s">
        <v>6</v>
      </c>
      <c r="G594" s="32"/>
      <c r="H594" s="60" t="str">
        <f>VLOOKUP(A594,Birdlist!C:F,4,FALSE)</f>
        <v>Muscicapa dauurica</v>
      </c>
      <c r="I594" s="31"/>
      <c r="J594" s="61" t="str">
        <f>VLOOKUP(A594,Birdlist!C:G,5,FALSE)</f>
        <v>M</v>
      </c>
      <c r="K594" s="34"/>
      <c r="L594" s="49"/>
      <c r="M594" s="49"/>
      <c r="N594" s="32" t="s">
        <v>121</v>
      </c>
    </row>
    <row r="595" spans="1:14" ht="12" customHeight="1" x14ac:dyDescent="0.2">
      <c r="A595" s="42">
        <v>594</v>
      </c>
      <c r="B595" s="25" t="s">
        <v>1779</v>
      </c>
      <c r="C595" s="25" t="s">
        <v>1778</v>
      </c>
      <c r="D595" s="59" t="str">
        <f>VLOOKUP(A595,Birdlist!C:E,3,FALSE)</f>
        <v>Ashy-breasted Flycatcher</v>
      </c>
      <c r="E595" s="49"/>
      <c r="F595" s="32" t="s">
        <v>6</v>
      </c>
      <c r="G595" s="32"/>
      <c r="H595" s="60" t="str">
        <f>VLOOKUP(A595,Birdlist!C:F,4,FALSE)</f>
        <v>Muscicapa randi</v>
      </c>
      <c r="I595" s="31"/>
      <c r="J595" s="61" t="str">
        <f>VLOOKUP(A595,Birdlist!C:G,5,FALSE)</f>
        <v>E</v>
      </c>
      <c r="K595" s="25" t="s">
        <v>49</v>
      </c>
      <c r="L595" s="49" t="s">
        <v>50</v>
      </c>
      <c r="M595" s="49" t="s">
        <v>153</v>
      </c>
      <c r="N595" s="32" t="s">
        <v>121</v>
      </c>
    </row>
    <row r="596" spans="1:14" ht="12" customHeight="1" x14ac:dyDescent="0.2">
      <c r="A596" s="42">
        <v>595</v>
      </c>
      <c r="B596" s="25" t="s">
        <v>1779</v>
      </c>
      <c r="C596" s="25" t="s">
        <v>1778</v>
      </c>
      <c r="D596" s="59" t="str">
        <f>VLOOKUP(A596,Birdlist!C:E,3,FALSE)</f>
        <v>Ferruginous Flycatcher</v>
      </c>
      <c r="E596" s="49"/>
      <c r="F596" s="32" t="s">
        <v>6</v>
      </c>
      <c r="G596" s="32"/>
      <c r="H596" s="60" t="str">
        <f>VLOOKUP(A596,Birdlist!C:F,4,FALSE)</f>
        <v>Muscicapa ferruginea</v>
      </c>
      <c r="I596" s="31"/>
      <c r="J596" s="61" t="str">
        <f>VLOOKUP(A596,Birdlist!C:G,5,FALSE)</f>
        <v>M</v>
      </c>
      <c r="K596" s="34"/>
      <c r="L596" s="49"/>
      <c r="M596" s="49"/>
      <c r="N596" s="32" t="s">
        <v>121</v>
      </c>
    </row>
    <row r="597" spans="1:14" ht="12" customHeight="1" x14ac:dyDescent="0.2">
      <c r="A597" s="42">
        <v>596</v>
      </c>
      <c r="B597" s="25" t="s">
        <v>1779</v>
      </c>
      <c r="C597" s="25" t="s">
        <v>1778</v>
      </c>
      <c r="D597" s="59" t="str">
        <f>VLOOKUP(A597,Birdlist!C:E,3,FALSE)</f>
        <v>Blue-breasted Blue Flycatcher</v>
      </c>
      <c r="E597" s="49"/>
      <c r="F597" s="32" t="s">
        <v>1801</v>
      </c>
      <c r="G597" s="32"/>
      <c r="H597" s="60" t="str">
        <f>VLOOKUP(A597,Birdlist!C:F,4,FALSE)</f>
        <v>Cyornis herioti</v>
      </c>
      <c r="I597" s="31"/>
      <c r="J597" s="61" t="str">
        <f>VLOOKUP(A597,Birdlist!C:G,5,FALSE)</f>
        <v>E</v>
      </c>
      <c r="K597" s="25" t="s">
        <v>669</v>
      </c>
      <c r="L597" s="49" t="s">
        <v>40</v>
      </c>
      <c r="M597" s="49"/>
      <c r="N597" s="32" t="s">
        <v>121</v>
      </c>
    </row>
    <row r="598" spans="1:14" ht="12" customHeight="1" x14ac:dyDescent="0.2">
      <c r="A598" s="42">
        <v>597</v>
      </c>
      <c r="B598" s="25" t="s">
        <v>1779</v>
      </c>
      <c r="C598" s="25" t="s">
        <v>1778</v>
      </c>
      <c r="D598" s="59" t="str">
        <f>VLOOKUP(A598,Birdlist!C:E,3,FALSE)</f>
        <v>Palawan Blue Flycatcher</v>
      </c>
      <c r="E598" s="49"/>
      <c r="F598" s="32" t="s">
        <v>6</v>
      </c>
      <c r="G598" s="32"/>
      <c r="H598" s="60" t="str">
        <f>VLOOKUP(A598,Birdlist!C:F,4,FALSE)</f>
        <v>Cyornis lemprieri</v>
      </c>
      <c r="I598" s="31"/>
      <c r="J598" s="61" t="str">
        <f>VLOOKUP(A598,Birdlist!C:G,5,FALSE)</f>
        <v>E</v>
      </c>
      <c r="K598" s="25" t="s">
        <v>917</v>
      </c>
      <c r="L598" s="49" t="s">
        <v>40</v>
      </c>
      <c r="M598" s="49"/>
      <c r="N598" s="32" t="s">
        <v>6</v>
      </c>
    </row>
    <row r="599" spans="1:14" ht="12" customHeight="1" x14ac:dyDescent="0.2">
      <c r="A599" s="42">
        <v>598</v>
      </c>
      <c r="B599" s="25" t="s">
        <v>1779</v>
      </c>
      <c r="C599" s="25" t="s">
        <v>1778</v>
      </c>
      <c r="D599" s="59" t="str">
        <f>VLOOKUP(A599,Birdlist!C:E,3,FALSE)</f>
        <v>Mangrove Blue Flycatcher</v>
      </c>
      <c r="E599" s="49"/>
      <c r="F599" s="32" t="s">
        <v>6</v>
      </c>
      <c r="G599" s="32"/>
      <c r="H599" s="60" t="str">
        <f>VLOOKUP(A599,Birdlist!C:F,4,FALSE)</f>
        <v>Cyornis rufigastra</v>
      </c>
      <c r="I599" s="31"/>
      <c r="J599" s="61" t="str">
        <f>VLOOKUP(A599,Birdlist!C:G,5,FALSE)</f>
        <v>R</v>
      </c>
      <c r="K599" s="34"/>
      <c r="L599" s="49"/>
      <c r="M599" s="49"/>
      <c r="N599" s="32" t="s">
        <v>121</v>
      </c>
    </row>
    <row r="600" spans="1:14" ht="12" customHeight="1" x14ac:dyDescent="0.2">
      <c r="A600" s="42">
        <v>599</v>
      </c>
      <c r="B600" s="25" t="s">
        <v>1779</v>
      </c>
      <c r="C600" s="25" t="s">
        <v>1778</v>
      </c>
      <c r="D600" s="59" t="str">
        <f>VLOOKUP(A600,Birdlist!C:E,3,FALSE)</f>
        <v>Rufous-tailed Jungle Flycatcher</v>
      </c>
      <c r="E600" s="49"/>
      <c r="F600" s="32" t="s">
        <v>1808</v>
      </c>
      <c r="G600" s="32" t="s">
        <v>2177</v>
      </c>
      <c r="H600" s="60" t="str">
        <f>VLOOKUP(A600,Birdlist!C:F,4,FALSE)</f>
        <v>Cyornis ruficauda</v>
      </c>
      <c r="I600" s="31"/>
      <c r="J600" s="61" t="str">
        <f>VLOOKUP(A600,Birdlist!C:G,5,FALSE)</f>
        <v>R</v>
      </c>
      <c r="K600" s="34"/>
      <c r="L600" s="49"/>
      <c r="M600" s="49"/>
      <c r="N600" s="32" t="s">
        <v>121</v>
      </c>
    </row>
    <row r="601" spans="1:14" ht="12" customHeight="1" x14ac:dyDescent="0.2">
      <c r="A601" s="42">
        <v>600</v>
      </c>
      <c r="B601" s="25" t="s">
        <v>1779</v>
      </c>
      <c r="C601" s="25" t="s">
        <v>1778</v>
      </c>
      <c r="D601" s="59" t="str">
        <f>VLOOKUP(A601,Birdlist!C:E,3,FALSE)</f>
        <v>Blue-and-white Flycatcher</v>
      </c>
      <c r="E601" s="49"/>
      <c r="F601" s="32" t="s">
        <v>6</v>
      </c>
      <c r="G601" s="32"/>
      <c r="H601" s="60" t="str">
        <f>VLOOKUP(A601,Birdlist!C:F,4,FALSE)</f>
        <v>Cyanoptila cyanomelana</v>
      </c>
      <c r="I601" s="31"/>
      <c r="J601" s="61" t="str">
        <f>VLOOKUP(A601,Birdlist!C:G,5,FALSE)</f>
        <v>M</v>
      </c>
      <c r="K601" s="34"/>
      <c r="L601" s="49"/>
      <c r="M601" s="49"/>
      <c r="N601" s="32" t="s">
        <v>121</v>
      </c>
    </row>
    <row r="602" spans="1:14" ht="12" customHeight="1" x14ac:dyDescent="0.2">
      <c r="A602" s="42">
        <v>601</v>
      </c>
      <c r="B602" s="25" t="s">
        <v>1779</v>
      </c>
      <c r="C602" s="25" t="s">
        <v>1778</v>
      </c>
      <c r="D602" s="59" t="str">
        <f>VLOOKUP(A602,Birdlist!C:E,3,FALSE)</f>
        <v>Zappey's Flycatcher</v>
      </c>
      <c r="E602" s="44" t="s">
        <v>2520</v>
      </c>
      <c r="F602" s="32" t="s">
        <v>1810</v>
      </c>
      <c r="G602" s="32"/>
      <c r="H602" s="60" t="str">
        <f>VLOOKUP(A602,Birdlist!C:F,4,FALSE)</f>
        <v>Cyanoptila cumatilis</v>
      </c>
      <c r="I602" s="31"/>
      <c r="J602" s="61" t="str">
        <f>VLOOKUP(A602,Birdlist!C:G,5,FALSE)</f>
        <v>A</v>
      </c>
      <c r="K602" s="34"/>
      <c r="L602" s="49" t="s">
        <v>40</v>
      </c>
      <c r="M602" s="49"/>
      <c r="N602" s="32" t="s">
        <v>2414</v>
      </c>
    </row>
    <row r="603" spans="1:14" ht="12" customHeight="1" x14ac:dyDescent="0.2">
      <c r="A603" s="42">
        <v>602</v>
      </c>
      <c r="B603" s="25" t="s">
        <v>1779</v>
      </c>
      <c r="C603" s="25" t="s">
        <v>1778</v>
      </c>
      <c r="D603" s="59" t="str">
        <f>VLOOKUP(A603,Birdlist!C:E,3,FALSE)</f>
        <v>Turquoise Flycatcher</v>
      </c>
      <c r="E603" s="49"/>
      <c r="F603" s="32" t="s">
        <v>1816</v>
      </c>
      <c r="G603" s="32"/>
      <c r="H603" s="60" t="str">
        <f>VLOOKUP(A603,Birdlist!C:F,4,FALSE)</f>
        <v>Eumyias panayensis</v>
      </c>
      <c r="I603" s="31"/>
      <c r="J603" s="61" t="str">
        <f>VLOOKUP(A603,Birdlist!C:G,5,FALSE)</f>
        <v>R</v>
      </c>
      <c r="K603" s="34"/>
      <c r="L603" s="49"/>
      <c r="M603" s="49"/>
      <c r="N603" s="32" t="s">
        <v>121</v>
      </c>
    </row>
    <row r="604" spans="1:14" ht="12" customHeight="1" x14ac:dyDescent="0.2">
      <c r="A604" s="42">
        <v>603</v>
      </c>
      <c r="B604" s="25" t="s">
        <v>1779</v>
      </c>
      <c r="C604" s="25" t="s">
        <v>1778</v>
      </c>
      <c r="D604" s="59" t="str">
        <f>VLOOKUP(A604,Birdlist!C:E,3,FALSE)</f>
        <v>Bagobo Babbler</v>
      </c>
      <c r="E604" s="49"/>
      <c r="F604" s="32" t="s">
        <v>6</v>
      </c>
      <c r="G604" s="32" t="s">
        <v>2197</v>
      </c>
      <c r="H604" s="60" t="str">
        <f>VLOOKUP(A604,Birdlist!C:F,4,FALSE)</f>
        <v>Leonardina woodi</v>
      </c>
      <c r="I604" s="31"/>
      <c r="J604" s="61" t="str">
        <f>VLOOKUP(A604,Birdlist!C:G,5,FALSE)</f>
        <v>E</v>
      </c>
      <c r="K604" s="25" t="s">
        <v>852</v>
      </c>
      <c r="L604" s="49"/>
      <c r="M604" s="49"/>
      <c r="N604" s="32" t="s">
        <v>6</v>
      </c>
    </row>
    <row r="605" spans="1:14" ht="12" customHeight="1" x14ac:dyDescent="0.2">
      <c r="A605" s="42">
        <v>604</v>
      </c>
      <c r="B605" s="25" t="s">
        <v>1779</v>
      </c>
      <c r="C605" s="25" t="s">
        <v>1778</v>
      </c>
      <c r="D605" s="59" t="str">
        <f>VLOOKUP(A605,Birdlist!C:E,3,FALSE)</f>
        <v>White-browed Shortwing</v>
      </c>
      <c r="E605" s="49"/>
      <c r="F605" s="32" t="s">
        <v>6</v>
      </c>
      <c r="G605" s="32"/>
      <c r="H605" s="60" t="str">
        <f>VLOOKUP(A605,Birdlist!C:F,4,FALSE)</f>
        <v>Brachypteryx montana</v>
      </c>
      <c r="I605" s="31"/>
      <c r="J605" s="61" t="str">
        <f>VLOOKUP(A605,Birdlist!C:G,5,FALSE)</f>
        <v>R</v>
      </c>
      <c r="K605" s="34"/>
      <c r="L605" s="49"/>
      <c r="M605" s="49"/>
      <c r="N605" s="32" t="s">
        <v>121</v>
      </c>
    </row>
    <row r="606" spans="1:14" ht="12" customHeight="1" x14ac:dyDescent="0.2">
      <c r="A606" s="42">
        <v>605</v>
      </c>
      <c r="B606" s="25" t="s">
        <v>1779</v>
      </c>
      <c r="C606" s="25" t="s">
        <v>1778</v>
      </c>
      <c r="D606" s="59" t="str">
        <f>VLOOKUP(A606,Birdlist!C:E,3,FALSE)</f>
        <v>White-throated Jungle Flycatcher</v>
      </c>
      <c r="E606" s="44" t="s">
        <v>2520</v>
      </c>
      <c r="F606" s="32" t="s">
        <v>1823</v>
      </c>
      <c r="G606" s="32" t="s">
        <v>2275</v>
      </c>
      <c r="H606" s="60" t="str">
        <f>VLOOKUP(A606,Birdlist!C:F,4,FALSE)</f>
        <v>Vauriella albigularis</v>
      </c>
      <c r="I606" s="31"/>
      <c r="J606" s="61" t="str">
        <f>VLOOKUP(A606,Birdlist!C:G,5,FALSE)</f>
        <v>E</v>
      </c>
      <c r="K606" s="25" t="s">
        <v>679</v>
      </c>
      <c r="L606" s="49" t="s">
        <v>153</v>
      </c>
      <c r="M606" s="49" t="s">
        <v>153</v>
      </c>
      <c r="N606" s="32" t="s">
        <v>121</v>
      </c>
    </row>
    <row r="607" spans="1:14" ht="12" customHeight="1" x14ac:dyDescent="0.2">
      <c r="A607" s="42">
        <v>606</v>
      </c>
      <c r="B607" s="25" t="s">
        <v>1779</v>
      </c>
      <c r="C607" s="25" t="s">
        <v>1778</v>
      </c>
      <c r="D607" s="59" t="str">
        <f>VLOOKUP(A607,Birdlist!C:E,3,FALSE)</f>
        <v>White-browed Jungle Flycatcher</v>
      </c>
      <c r="E607" s="44"/>
      <c r="F607" s="32" t="s">
        <v>1826</v>
      </c>
      <c r="G607" s="32" t="s">
        <v>2277</v>
      </c>
      <c r="H607" s="60" t="str">
        <f>VLOOKUP(A607,Birdlist!C:F,4,FALSE)</f>
        <v>Vauriella insignis</v>
      </c>
      <c r="I607" s="31"/>
      <c r="J607" s="61" t="str">
        <f>VLOOKUP(A607,Birdlist!C:G,5,FALSE)</f>
        <v>E</v>
      </c>
      <c r="K607" s="25" t="s">
        <v>303</v>
      </c>
      <c r="L607" s="49" t="s">
        <v>50</v>
      </c>
      <c r="M607" s="49" t="s">
        <v>50</v>
      </c>
      <c r="N607" s="32" t="s">
        <v>121</v>
      </c>
    </row>
    <row r="608" spans="1:14" ht="12" customHeight="1" x14ac:dyDescent="0.2">
      <c r="A608" s="42">
        <v>607</v>
      </c>
      <c r="B608" s="25" t="s">
        <v>1779</v>
      </c>
      <c r="C608" s="25" t="s">
        <v>1778</v>
      </c>
      <c r="D608" s="59" t="str">
        <f>VLOOKUP(A608,Birdlist!C:E,3,FALSE)</f>
        <v>Slaty-backed Jungle Flycatcher</v>
      </c>
      <c r="E608" s="44"/>
      <c r="F608" s="32" t="s">
        <v>1829</v>
      </c>
      <c r="G608" s="32" t="s">
        <v>2276</v>
      </c>
      <c r="H608" s="60" t="str">
        <f>VLOOKUP(A608,Birdlist!C:F,4,FALSE)</f>
        <v>Vauriella goodfellowi</v>
      </c>
      <c r="I608" s="31"/>
      <c r="J608" s="61" t="str">
        <f>VLOOKUP(A608,Birdlist!C:G,5,FALSE)</f>
        <v>E</v>
      </c>
      <c r="K608" s="25" t="s">
        <v>852</v>
      </c>
      <c r="L608" s="49" t="s">
        <v>40</v>
      </c>
      <c r="M608" s="49" t="s">
        <v>50</v>
      </c>
      <c r="N608" s="32" t="s">
        <v>121</v>
      </c>
    </row>
    <row r="609" spans="1:14" ht="12" customHeight="1" x14ac:dyDescent="0.2">
      <c r="A609" s="42">
        <v>608</v>
      </c>
      <c r="B609" s="25" t="s">
        <v>1779</v>
      </c>
      <c r="C609" s="25" t="s">
        <v>1778</v>
      </c>
      <c r="D609" s="59" t="str">
        <f>VLOOKUP(A609,Birdlist!C:E,3,FALSE)</f>
        <v>Siberian Blue Robin</v>
      </c>
      <c r="E609" s="44" t="s">
        <v>2520</v>
      </c>
      <c r="F609" s="32" t="s">
        <v>6</v>
      </c>
      <c r="G609" s="52"/>
      <c r="H609" s="60" t="str">
        <f>VLOOKUP(A609,Birdlist!C:F,4,FALSE)</f>
        <v>Luscinia cyane</v>
      </c>
      <c r="I609" s="31" t="s">
        <v>2201</v>
      </c>
      <c r="J609" s="61" t="str">
        <f>VLOOKUP(A609,Birdlist!C:G,5,FALSE)</f>
        <v>A</v>
      </c>
      <c r="K609" s="34"/>
      <c r="L609" s="49"/>
      <c r="M609" s="49"/>
      <c r="N609" s="32" t="s">
        <v>121</v>
      </c>
    </row>
    <row r="610" spans="1:14" ht="12" customHeight="1" x14ac:dyDescent="0.2">
      <c r="A610" s="42">
        <v>609</v>
      </c>
      <c r="B610" s="25" t="s">
        <v>1779</v>
      </c>
      <c r="C610" s="25" t="s">
        <v>1778</v>
      </c>
      <c r="D610" s="59" t="str">
        <f>VLOOKUP(A610,Birdlist!C:E,3,FALSE)</f>
        <v>Bluethroat</v>
      </c>
      <c r="E610" s="44" t="s">
        <v>2520</v>
      </c>
      <c r="F610" s="25" t="s">
        <v>2279</v>
      </c>
      <c r="G610" s="32"/>
      <c r="H610" s="60" t="str">
        <f>VLOOKUP(A610,Birdlist!C:F,4,FALSE)</f>
        <v>Luscinia svecica</v>
      </c>
      <c r="I610" s="31"/>
      <c r="J610" s="61" t="str">
        <f>VLOOKUP(A610,Birdlist!C:G,5,FALSE)</f>
        <v>A</v>
      </c>
      <c r="K610" s="34"/>
      <c r="L610" s="49"/>
      <c r="M610" s="49"/>
      <c r="N610" s="25" t="s">
        <v>1835</v>
      </c>
    </row>
    <row r="611" spans="1:14" ht="12" customHeight="1" x14ac:dyDescent="0.2">
      <c r="A611" s="42">
        <v>610</v>
      </c>
      <c r="B611" s="25" t="s">
        <v>1779</v>
      </c>
      <c r="C611" s="25" t="s">
        <v>1778</v>
      </c>
      <c r="D611" s="59" t="str">
        <f>VLOOKUP(A611,Birdlist!C:E,3,FALSE)</f>
        <v>Siberian Rubythroat</v>
      </c>
      <c r="E611" s="49"/>
      <c r="F611" s="32" t="s">
        <v>6</v>
      </c>
      <c r="G611" s="32"/>
      <c r="H611" s="60" t="str">
        <f>VLOOKUP(A611,Birdlist!C:F,4,FALSE)</f>
        <v>Calliope calliope</v>
      </c>
      <c r="I611" s="31"/>
      <c r="J611" s="61" t="str">
        <f>VLOOKUP(A611,Birdlist!C:G,5,FALSE)</f>
        <v>M</v>
      </c>
      <c r="K611" s="34"/>
      <c r="L611" s="49"/>
      <c r="M611" s="49"/>
      <c r="N611" s="32" t="s">
        <v>6</v>
      </c>
    </row>
    <row r="612" spans="1:14" ht="12" customHeight="1" x14ac:dyDescent="0.2">
      <c r="A612" s="42">
        <v>611</v>
      </c>
      <c r="B612" s="25" t="s">
        <v>1779</v>
      </c>
      <c r="C612" s="25" t="s">
        <v>1778</v>
      </c>
      <c r="D612" s="59" t="str">
        <f>VLOOKUP(A612,Birdlist!C:E,3,FALSE)</f>
        <v>Red-flanked Bluetail</v>
      </c>
      <c r="E612" s="44" t="s">
        <v>2520</v>
      </c>
      <c r="F612" s="25" t="s">
        <v>2279</v>
      </c>
      <c r="G612" s="32"/>
      <c r="H612" s="60" t="str">
        <f>VLOOKUP(A612,Birdlist!C:F,4,FALSE)</f>
        <v>Tarsiger cyanurus</v>
      </c>
      <c r="I612" s="31"/>
      <c r="J612" s="61" t="str">
        <f>VLOOKUP(A612,Birdlist!C:G,5,FALSE)</f>
        <v>A</v>
      </c>
      <c r="K612" s="34"/>
      <c r="L612" s="49"/>
      <c r="M612" s="49"/>
      <c r="N612" s="25" t="s">
        <v>1840</v>
      </c>
    </row>
    <row r="613" spans="1:14" ht="12" customHeight="1" x14ac:dyDescent="0.2">
      <c r="A613" s="42">
        <v>612</v>
      </c>
      <c r="B613" s="25" t="s">
        <v>1779</v>
      </c>
      <c r="C613" s="25" t="s">
        <v>1778</v>
      </c>
      <c r="D613" s="59" t="str">
        <f>VLOOKUP(A613,Birdlist!C:E,3,FALSE)</f>
        <v>Yellow-rumped Flycatcher</v>
      </c>
      <c r="E613" s="44" t="s">
        <v>2520</v>
      </c>
      <c r="F613" s="25" t="s">
        <v>2279</v>
      </c>
      <c r="G613" s="32" t="s">
        <v>2189</v>
      </c>
      <c r="H613" s="60" t="str">
        <f>VLOOKUP(A613,Birdlist!C:F,4,FALSE)</f>
        <v>Ficedula zanthopygia</v>
      </c>
      <c r="I613" s="31"/>
      <c r="J613" s="61" t="str">
        <f>VLOOKUP(A613,Birdlist!C:G,5,FALSE)</f>
        <v>A</v>
      </c>
      <c r="K613" s="34"/>
      <c r="L613" s="49"/>
      <c r="M613" s="49"/>
      <c r="N613" s="32" t="s">
        <v>1843</v>
      </c>
    </row>
    <row r="614" spans="1:14" ht="12" customHeight="1" x14ac:dyDescent="0.2">
      <c r="A614" s="42">
        <v>613</v>
      </c>
      <c r="B614" s="25" t="s">
        <v>1779</v>
      </c>
      <c r="C614" s="25" t="s">
        <v>1778</v>
      </c>
      <c r="D614" s="59" t="str">
        <f>VLOOKUP(A614,Birdlist!C:E,3,FALSE)</f>
        <v>Narcissus Flycatcher</v>
      </c>
      <c r="E614" s="49"/>
      <c r="F614" s="32" t="s">
        <v>6</v>
      </c>
      <c r="G614" s="32"/>
      <c r="H614" s="60" t="str">
        <f>VLOOKUP(A614,Birdlist!C:F,4,FALSE)</f>
        <v>Ficedula narcissina</v>
      </c>
      <c r="I614" s="31"/>
      <c r="J614" s="61" t="str">
        <f>VLOOKUP(A614,Birdlist!C:G,5,FALSE)</f>
        <v>M</v>
      </c>
      <c r="K614" s="34"/>
      <c r="L614" s="49"/>
      <c r="M614" s="49"/>
      <c r="N614" s="32" t="s">
        <v>121</v>
      </c>
    </row>
    <row r="615" spans="1:14" ht="12" customHeight="1" x14ac:dyDescent="0.2">
      <c r="A615" s="42">
        <v>614</v>
      </c>
      <c r="B615" s="25" t="s">
        <v>1779</v>
      </c>
      <c r="C615" s="25" t="s">
        <v>1778</v>
      </c>
      <c r="D615" s="59" t="str">
        <f>VLOOKUP(A615,Birdlist!C:E,3,FALSE)</f>
        <v>Mugimaki Flycatcher</v>
      </c>
      <c r="E615" s="49"/>
      <c r="F615" s="32" t="s">
        <v>6</v>
      </c>
      <c r="G615" s="32"/>
      <c r="H615" s="60" t="str">
        <f>VLOOKUP(A615,Birdlist!C:F,4,FALSE)</f>
        <v>Ficedula mugimaki</v>
      </c>
      <c r="I615" s="31"/>
      <c r="J615" s="61" t="str">
        <f>VLOOKUP(A615,Birdlist!C:G,5,FALSE)</f>
        <v>M</v>
      </c>
      <c r="K615" s="34"/>
      <c r="L615" s="49"/>
      <c r="M615" s="49"/>
      <c r="N615" s="32" t="s">
        <v>121</v>
      </c>
    </row>
    <row r="616" spans="1:14" ht="12" customHeight="1" x14ac:dyDescent="0.2">
      <c r="A616" s="42">
        <v>615</v>
      </c>
      <c r="B616" s="25" t="s">
        <v>1779</v>
      </c>
      <c r="C616" s="25" t="s">
        <v>1778</v>
      </c>
      <c r="D616" s="59" t="str">
        <f>VLOOKUP(A616,Birdlist!C:E,3,FALSE)</f>
        <v>Taiga Flycatcher</v>
      </c>
      <c r="E616" s="44" t="s">
        <v>2520</v>
      </c>
      <c r="F616" s="32" t="s">
        <v>1849</v>
      </c>
      <c r="G616" s="32"/>
      <c r="H616" s="60" t="str">
        <f>VLOOKUP(A616,Birdlist!C:F,4,FALSE)</f>
        <v>Ficedula albicilla</v>
      </c>
      <c r="I616" s="31"/>
      <c r="J616" s="61" t="str">
        <f>VLOOKUP(A616,Birdlist!C:G,5,FALSE)</f>
        <v>A</v>
      </c>
      <c r="K616" s="34"/>
      <c r="L616" s="49"/>
      <c r="M616" s="49"/>
      <c r="N616" s="32" t="s">
        <v>2415</v>
      </c>
    </row>
    <row r="617" spans="1:14" ht="12" customHeight="1" x14ac:dyDescent="0.2">
      <c r="A617" s="42">
        <v>616</v>
      </c>
      <c r="B617" s="25" t="s">
        <v>1779</v>
      </c>
      <c r="C617" s="25" t="s">
        <v>1778</v>
      </c>
      <c r="D617" s="59" t="str">
        <f>VLOOKUP(A617,Birdlist!C:E,3,FALSE)</f>
        <v>Little Slaty Flycatcher</v>
      </c>
      <c r="E617" s="49"/>
      <c r="F617" s="32" t="s">
        <v>6</v>
      </c>
      <c r="G617" s="32"/>
      <c r="H617" s="60" t="str">
        <f>VLOOKUP(A617,Birdlist!C:F,4,FALSE)</f>
        <v>Ficedula basilanica</v>
      </c>
      <c r="I617" s="31"/>
      <c r="J617" s="61" t="str">
        <f>VLOOKUP(A617,Birdlist!C:G,5,FALSE)</f>
        <v>E</v>
      </c>
      <c r="K617" s="25" t="s">
        <v>672</v>
      </c>
      <c r="L617" s="49" t="s">
        <v>50</v>
      </c>
      <c r="M617" s="49" t="s">
        <v>50</v>
      </c>
      <c r="N617" s="32" t="s">
        <v>121</v>
      </c>
    </row>
    <row r="618" spans="1:14" ht="12" customHeight="1" x14ac:dyDescent="0.2">
      <c r="A618" s="42">
        <v>617</v>
      </c>
      <c r="B618" s="25" t="s">
        <v>1779</v>
      </c>
      <c r="C618" s="25" t="s">
        <v>1778</v>
      </c>
      <c r="D618" s="59" t="str">
        <f>VLOOKUP(A618,Birdlist!C:E,3,FALSE)</f>
        <v>Palawan Flycatcher</v>
      </c>
      <c r="E618" s="49"/>
      <c r="F618" s="32" t="s">
        <v>6</v>
      </c>
      <c r="G618" s="32"/>
      <c r="H618" s="60" t="str">
        <f>VLOOKUP(A618,Birdlist!C:F,4,FALSE)</f>
        <v>Ficedula platenae</v>
      </c>
      <c r="I618" s="31"/>
      <c r="J618" s="61" t="str">
        <f>VLOOKUP(A618,Birdlist!C:G,5,FALSE)</f>
        <v>E</v>
      </c>
      <c r="K618" s="25" t="s">
        <v>96</v>
      </c>
      <c r="L618" s="49" t="s">
        <v>50</v>
      </c>
      <c r="M618" s="49" t="s">
        <v>50</v>
      </c>
      <c r="N618" s="32" t="s">
        <v>121</v>
      </c>
    </row>
    <row r="619" spans="1:14" ht="12" customHeight="1" x14ac:dyDescent="0.2">
      <c r="A619" s="42">
        <v>618</v>
      </c>
      <c r="B619" s="25" t="s">
        <v>1779</v>
      </c>
      <c r="C619" s="25" t="s">
        <v>1778</v>
      </c>
      <c r="D619" s="59" t="str">
        <f>VLOOKUP(A619,Birdlist!C:E,3,FALSE)</f>
        <v>Cryptic Flycatcher</v>
      </c>
      <c r="E619" s="49"/>
      <c r="F619" s="32" t="s">
        <v>6</v>
      </c>
      <c r="G619" s="32"/>
      <c r="H619" s="60" t="str">
        <f>VLOOKUP(A619,Birdlist!C:F,4,FALSE)</f>
        <v>Ficedula crypta</v>
      </c>
      <c r="I619" s="31"/>
      <c r="J619" s="61" t="str">
        <f>VLOOKUP(A619,Birdlist!C:G,5,FALSE)</f>
        <v>E</v>
      </c>
      <c r="K619" s="25" t="s">
        <v>852</v>
      </c>
      <c r="L619" s="49"/>
      <c r="M619" s="49"/>
      <c r="N619" s="32"/>
    </row>
    <row r="620" spans="1:14" ht="12" customHeight="1" x14ac:dyDescent="0.2">
      <c r="A620" s="42">
        <v>619</v>
      </c>
      <c r="B620" s="25" t="s">
        <v>1779</v>
      </c>
      <c r="C620" s="25" t="s">
        <v>1778</v>
      </c>
      <c r="D620" s="59" t="str">
        <f>VLOOKUP(A620,Birdlist!C:E,3,FALSE)</f>
        <v>Bundok Flycatcher</v>
      </c>
      <c r="E620" s="49"/>
      <c r="F620" s="32" t="s">
        <v>1859</v>
      </c>
      <c r="G620" s="32"/>
      <c r="H620" s="60" t="str">
        <f>VLOOKUP(A620,Birdlist!C:F,4,FALSE)</f>
        <v>Ficedula luzoniensis</v>
      </c>
      <c r="I620" s="31"/>
      <c r="J620" s="61" t="str">
        <f>VLOOKUP(A620,Birdlist!C:G,5,FALSE)</f>
        <v>E</v>
      </c>
      <c r="K620" s="25" t="s">
        <v>49</v>
      </c>
      <c r="L620" s="49"/>
      <c r="M620" s="49"/>
      <c r="N620" s="32" t="s">
        <v>2416</v>
      </c>
    </row>
    <row r="621" spans="1:14" ht="12" customHeight="1" x14ac:dyDescent="0.2">
      <c r="A621" s="42">
        <v>620</v>
      </c>
      <c r="B621" s="25" t="s">
        <v>1779</v>
      </c>
      <c r="C621" s="25" t="s">
        <v>1778</v>
      </c>
      <c r="D621" s="59" t="str">
        <f>VLOOKUP(A621,Birdlist!C:E,3,FALSE)</f>
        <v>Furtive Flycatcher</v>
      </c>
      <c r="E621" s="49"/>
      <c r="F621" s="32" t="s">
        <v>6</v>
      </c>
      <c r="G621" s="32"/>
      <c r="H621" s="60" t="str">
        <f>VLOOKUP(A621,Birdlist!C:F,4,FALSE)</f>
        <v>Ficedula disposita</v>
      </c>
      <c r="I621" s="31"/>
      <c r="J621" s="61" t="str">
        <f>VLOOKUP(A621,Birdlist!C:G,5,FALSE)</f>
        <v>E</v>
      </c>
      <c r="K621" s="25" t="s">
        <v>303</v>
      </c>
      <c r="L621" s="49" t="s">
        <v>40</v>
      </c>
      <c r="M621" s="49"/>
      <c r="N621" s="32" t="s">
        <v>6</v>
      </c>
    </row>
    <row r="622" spans="1:14" ht="12" customHeight="1" x14ac:dyDescent="0.2">
      <c r="A622" s="42">
        <v>621</v>
      </c>
      <c r="B622" s="25" t="s">
        <v>1779</v>
      </c>
      <c r="C622" s="25" t="s">
        <v>1778</v>
      </c>
      <c r="D622" s="59" t="str">
        <f>VLOOKUP(A622,Birdlist!C:E,3,FALSE)</f>
        <v>Little Pied Flycatcher</v>
      </c>
      <c r="E622" s="49"/>
      <c r="F622" s="32" t="s">
        <v>6</v>
      </c>
      <c r="G622" s="32"/>
      <c r="H622" s="60" t="str">
        <f>VLOOKUP(A622,Birdlist!C:F,4,FALSE)</f>
        <v>Ficedula westermanni</v>
      </c>
      <c r="I622" s="31"/>
      <c r="J622" s="61" t="str">
        <f>VLOOKUP(A622,Birdlist!C:G,5,FALSE)</f>
        <v>R</v>
      </c>
      <c r="K622" s="34"/>
      <c r="L622" s="49"/>
      <c r="M622" s="49"/>
      <c r="N622" s="32" t="s">
        <v>121</v>
      </c>
    </row>
    <row r="623" spans="1:14" ht="12" customHeight="1" x14ac:dyDescent="0.2">
      <c r="A623" s="42">
        <v>622</v>
      </c>
      <c r="B623" s="25" t="s">
        <v>1779</v>
      </c>
      <c r="C623" s="25" t="s">
        <v>1778</v>
      </c>
      <c r="D623" s="59" t="str">
        <f>VLOOKUP(A623,Birdlist!C:E,3,FALSE)</f>
        <v>Daurian Redstart</v>
      </c>
      <c r="E623" s="44" t="s">
        <v>2520</v>
      </c>
      <c r="F623" s="32" t="s">
        <v>6</v>
      </c>
      <c r="G623" s="32"/>
      <c r="H623" s="60" t="str">
        <f>VLOOKUP(A623,Birdlist!C:F,4,FALSE)</f>
        <v>Phoenicurus auroreus</v>
      </c>
      <c r="I623" s="31"/>
      <c r="J623" s="61" t="str">
        <f>VLOOKUP(A623,Birdlist!C:G,5,FALSE)</f>
        <v>A</v>
      </c>
      <c r="K623" s="34"/>
      <c r="L623" s="49"/>
      <c r="M623" s="49"/>
      <c r="N623" s="32" t="s">
        <v>121</v>
      </c>
    </row>
    <row r="624" spans="1:14" ht="12" customHeight="1" x14ac:dyDescent="0.2">
      <c r="A624" s="42">
        <v>623</v>
      </c>
      <c r="B624" s="25" t="s">
        <v>1779</v>
      </c>
      <c r="C624" s="25" t="s">
        <v>1778</v>
      </c>
      <c r="D624" s="59" t="str">
        <f>VLOOKUP(A624,Birdlist!C:E,3,FALSE)</f>
        <v>Luzon Water Redstart</v>
      </c>
      <c r="E624" s="49"/>
      <c r="F624" s="32" t="s">
        <v>1869</v>
      </c>
      <c r="G624" s="32" t="s">
        <v>2503</v>
      </c>
      <c r="H624" s="60" t="str">
        <f>VLOOKUP(A624,Birdlist!C:F,4,FALSE)</f>
        <v>Rhyacornis bicolor</v>
      </c>
      <c r="I624" s="31" t="s">
        <v>2504</v>
      </c>
      <c r="J624" s="61" t="str">
        <f>VLOOKUP(A624,Birdlist!C:G,5,FALSE)</f>
        <v>E</v>
      </c>
      <c r="K624" s="25" t="s">
        <v>49</v>
      </c>
      <c r="L624" s="49" t="s">
        <v>50</v>
      </c>
      <c r="M624" s="49" t="s">
        <v>50</v>
      </c>
      <c r="N624" s="32" t="s">
        <v>121</v>
      </c>
    </row>
    <row r="625" spans="1:14" ht="12" customHeight="1" x14ac:dyDescent="0.2">
      <c r="A625" s="42">
        <v>624</v>
      </c>
      <c r="B625" s="25" t="s">
        <v>1779</v>
      </c>
      <c r="C625" s="25" t="s">
        <v>1778</v>
      </c>
      <c r="D625" s="59" t="str">
        <f>VLOOKUP(A625,Birdlist!C:E,3,FALSE)</f>
        <v>Blue Rock Thrush</v>
      </c>
      <c r="E625" s="49"/>
      <c r="F625" s="32" t="s">
        <v>1872</v>
      </c>
      <c r="G625" s="32" t="s">
        <v>1872</v>
      </c>
      <c r="H625" s="60" t="str">
        <f>VLOOKUP(A625,Birdlist!C:F,4,FALSE)</f>
        <v>Monticola solitarius</v>
      </c>
      <c r="I625" s="31"/>
      <c r="J625" s="61" t="str">
        <f>VLOOKUP(A625,Birdlist!C:G,5,FALSE)</f>
        <v>R,M</v>
      </c>
      <c r="K625" s="34"/>
      <c r="L625" s="49"/>
      <c r="M625" s="49"/>
      <c r="N625" s="32" t="s">
        <v>121</v>
      </c>
    </row>
    <row r="626" spans="1:14" ht="12" customHeight="1" x14ac:dyDescent="0.2">
      <c r="A626" s="42">
        <v>625</v>
      </c>
      <c r="B626" s="25" t="s">
        <v>1779</v>
      </c>
      <c r="C626" s="25" t="s">
        <v>1778</v>
      </c>
      <c r="D626" s="59" t="str">
        <f>VLOOKUP(A626,Birdlist!C:E,3,FALSE)</f>
        <v>Stejneger's Stonechat</v>
      </c>
      <c r="E626" s="44" t="s">
        <v>2520</v>
      </c>
      <c r="F626" s="25" t="s">
        <v>2279</v>
      </c>
      <c r="G626" s="32" t="s">
        <v>2505</v>
      </c>
      <c r="H626" s="60" t="str">
        <f>VLOOKUP(A626,Birdlist!C:F,4,FALSE)</f>
        <v>Saxicola stejnegeri</v>
      </c>
      <c r="I626" s="31" t="s">
        <v>2506</v>
      </c>
      <c r="J626" s="61" t="str">
        <f>VLOOKUP(A626,Birdlist!C:G,5,FALSE)</f>
        <v>A</v>
      </c>
      <c r="K626" s="34"/>
      <c r="L626" s="49" t="s">
        <v>379</v>
      </c>
      <c r="M626" s="49"/>
      <c r="N626" s="25" t="s">
        <v>2417</v>
      </c>
    </row>
    <row r="627" spans="1:14" ht="12" customHeight="1" x14ac:dyDescent="0.2">
      <c r="A627" s="42">
        <v>626</v>
      </c>
      <c r="B627" s="25" t="s">
        <v>1779</v>
      </c>
      <c r="C627" s="25" t="s">
        <v>1778</v>
      </c>
      <c r="D627" s="59" t="str">
        <f>VLOOKUP(A627,Birdlist!C:E,3,FALSE)</f>
        <v>Pied Bush Chat</v>
      </c>
      <c r="E627" s="49"/>
      <c r="F627" s="32" t="s">
        <v>1878</v>
      </c>
      <c r="G627" s="32" t="s">
        <v>1878</v>
      </c>
      <c r="H627" s="60" t="str">
        <f>VLOOKUP(A627,Birdlist!C:F,4,FALSE)</f>
        <v>Saxicola caprata</v>
      </c>
      <c r="I627" s="31"/>
      <c r="J627" s="61" t="str">
        <f>VLOOKUP(A627,Birdlist!C:G,5,FALSE)</f>
        <v>R</v>
      </c>
      <c r="K627" s="34"/>
      <c r="L627" s="49"/>
      <c r="M627" s="49"/>
      <c r="N627" s="32" t="s">
        <v>121</v>
      </c>
    </row>
    <row r="628" spans="1:14" ht="12" customHeight="1" x14ac:dyDescent="0.2">
      <c r="A628" s="42">
        <v>627</v>
      </c>
      <c r="B628" s="25" t="s">
        <v>1779</v>
      </c>
      <c r="C628" s="25" t="s">
        <v>1778</v>
      </c>
      <c r="D628" s="59" t="str">
        <f>VLOOKUP(A628,Birdlist!C:E,3,FALSE)</f>
        <v>Northern Wheatear</v>
      </c>
      <c r="E628" s="44" t="s">
        <v>2520</v>
      </c>
      <c r="F628" s="32" t="s">
        <v>6</v>
      </c>
      <c r="G628" s="32"/>
      <c r="H628" s="60" t="str">
        <f>VLOOKUP(A628,Birdlist!C:F,4,FALSE)</f>
        <v>Oenanthe oenanthe</v>
      </c>
      <c r="I628" s="31"/>
      <c r="J628" s="61" t="str">
        <f>VLOOKUP(A628,Birdlist!C:G,5,FALSE)</f>
        <v>A</v>
      </c>
      <c r="K628" s="34"/>
      <c r="L628" s="49"/>
      <c r="M628" s="49"/>
      <c r="N628" s="32" t="s">
        <v>121</v>
      </c>
    </row>
    <row r="629" spans="1:14" ht="12" customHeight="1" x14ac:dyDescent="0.2">
      <c r="A629" s="42">
        <v>628</v>
      </c>
      <c r="B629" s="25" t="s">
        <v>1883</v>
      </c>
      <c r="C629" s="25" t="s">
        <v>1882</v>
      </c>
      <c r="D629" s="59" t="str">
        <f>VLOOKUP(A629,Birdlist!C:E,3,FALSE)</f>
        <v>Philippine Leafbird</v>
      </c>
      <c r="E629" s="49"/>
      <c r="F629" s="32" t="s">
        <v>6</v>
      </c>
      <c r="G629" s="32"/>
      <c r="H629" s="60" t="str">
        <f>VLOOKUP(A629,Birdlist!C:F,4,FALSE)</f>
        <v>Chloropsis flavipennis</v>
      </c>
      <c r="I629" s="31"/>
      <c r="J629" s="61" t="str">
        <f>VLOOKUP(A629,Birdlist!C:G,5,FALSE)</f>
        <v>E</v>
      </c>
      <c r="K629" s="25" t="s">
        <v>49</v>
      </c>
      <c r="L629" s="49" t="s">
        <v>50</v>
      </c>
      <c r="M629" s="49" t="s">
        <v>69</v>
      </c>
      <c r="N629" s="32" t="s">
        <v>121</v>
      </c>
    </row>
    <row r="630" spans="1:14" ht="12" customHeight="1" x14ac:dyDescent="0.2">
      <c r="A630" s="42">
        <v>629</v>
      </c>
      <c r="B630" s="25" t="s">
        <v>1883</v>
      </c>
      <c r="C630" s="25" t="s">
        <v>1882</v>
      </c>
      <c r="D630" s="59" t="str">
        <f>VLOOKUP(A630,Birdlist!C:E,3,FALSE)</f>
        <v>Yellow-throated Leafbird</v>
      </c>
      <c r="E630" s="49"/>
      <c r="F630" s="32" t="s">
        <v>6</v>
      </c>
      <c r="G630" s="32"/>
      <c r="H630" s="60" t="str">
        <f>VLOOKUP(A630,Birdlist!C:F,4,FALSE)</f>
        <v>Chloropsis palawanensis</v>
      </c>
      <c r="I630" s="31"/>
      <c r="J630" s="61" t="str">
        <f>VLOOKUP(A630,Birdlist!C:G,5,FALSE)</f>
        <v>E</v>
      </c>
      <c r="K630" s="25" t="s">
        <v>917</v>
      </c>
      <c r="L630" s="49"/>
      <c r="M630" s="49"/>
      <c r="N630" s="32" t="s">
        <v>121</v>
      </c>
    </row>
    <row r="631" spans="1:14" ht="12" customHeight="1" x14ac:dyDescent="0.2">
      <c r="A631" s="42">
        <v>630</v>
      </c>
      <c r="B631" s="25" t="s">
        <v>1889</v>
      </c>
      <c r="C631" s="25" t="s">
        <v>1888</v>
      </c>
      <c r="D631" s="59" t="str">
        <f>VLOOKUP(A631,Birdlist!C:E,3,FALSE)</f>
        <v>Olive-backed Flowerpecker</v>
      </c>
      <c r="E631" s="49"/>
      <c r="F631" s="32" t="s">
        <v>6</v>
      </c>
      <c r="G631" s="32"/>
      <c r="H631" s="60" t="str">
        <f>VLOOKUP(A631,Birdlist!C:F,4,FALSE)</f>
        <v>Prionochilus olivaceus</v>
      </c>
      <c r="I631" s="31"/>
      <c r="J631" s="61" t="str">
        <f>VLOOKUP(A631,Birdlist!C:G,5,FALSE)</f>
        <v>E</v>
      </c>
      <c r="K631" s="25" t="s">
        <v>49</v>
      </c>
      <c r="L631" s="49"/>
      <c r="M631" s="49"/>
      <c r="N631" s="32" t="s">
        <v>121</v>
      </c>
    </row>
    <row r="632" spans="1:14" ht="12" customHeight="1" x14ac:dyDescent="0.2">
      <c r="A632" s="42">
        <v>631</v>
      </c>
      <c r="B632" s="25" t="s">
        <v>1889</v>
      </c>
      <c r="C632" s="25" t="s">
        <v>1888</v>
      </c>
      <c r="D632" s="59" t="str">
        <f>VLOOKUP(A632,Birdlist!C:E,3,FALSE)</f>
        <v>Palawan Flowerpecker</v>
      </c>
      <c r="E632" s="49"/>
      <c r="F632" s="32" t="s">
        <v>6</v>
      </c>
      <c r="G632" s="32"/>
      <c r="H632" s="60" t="str">
        <f>VLOOKUP(A632,Birdlist!C:F,4,FALSE)</f>
        <v>Prionochilus plateni</v>
      </c>
      <c r="I632" s="31"/>
      <c r="J632" s="61" t="str">
        <f>VLOOKUP(A632,Birdlist!C:G,5,FALSE)</f>
        <v>E</v>
      </c>
      <c r="K632" s="25" t="s">
        <v>917</v>
      </c>
      <c r="L632" s="49"/>
      <c r="M632" s="49"/>
      <c r="N632" s="32" t="s">
        <v>121</v>
      </c>
    </row>
    <row r="633" spans="1:14" ht="12" customHeight="1" x14ac:dyDescent="0.2">
      <c r="A633" s="42">
        <v>632</v>
      </c>
      <c r="B633" s="25" t="s">
        <v>1889</v>
      </c>
      <c r="C633" s="25" t="s">
        <v>1888</v>
      </c>
      <c r="D633" s="59" t="str">
        <f>VLOOKUP(A633,Birdlist!C:E,3,FALSE)</f>
        <v>Striped Flowerpecker</v>
      </c>
      <c r="E633" s="49"/>
      <c r="F633" s="32" t="s">
        <v>6</v>
      </c>
      <c r="G633" s="32" t="s">
        <v>2507</v>
      </c>
      <c r="H633" s="60" t="str">
        <f>VLOOKUP(A633,Birdlist!C:F,4,FALSE)</f>
        <v>Dicaeum aeruginosum</v>
      </c>
      <c r="I633" s="31" t="s">
        <v>2508</v>
      </c>
      <c r="J633" s="61" t="str">
        <f>VLOOKUP(A633,Birdlist!C:G,5,FALSE)</f>
        <v>E</v>
      </c>
      <c r="K633" s="25" t="s">
        <v>49</v>
      </c>
      <c r="L633" s="49"/>
      <c r="M633" s="49"/>
      <c r="N633" s="32" t="s">
        <v>6</v>
      </c>
    </row>
    <row r="634" spans="1:14" ht="12" customHeight="1" x14ac:dyDescent="0.2">
      <c r="A634" s="42">
        <v>633</v>
      </c>
      <c r="B634" s="25" t="s">
        <v>1889</v>
      </c>
      <c r="C634" s="25" t="s">
        <v>1888</v>
      </c>
      <c r="D634" s="59" t="str">
        <f>VLOOKUP(A634,Birdlist!C:E,3,FALSE)</f>
        <v>Whiskered Flowerpecker</v>
      </c>
      <c r="E634" s="49"/>
      <c r="F634" s="32" t="s">
        <v>6</v>
      </c>
      <c r="G634" s="32"/>
      <c r="H634" s="60" t="str">
        <f>VLOOKUP(A634,Birdlist!C:F,4,FALSE)</f>
        <v>Dicaeum proprium</v>
      </c>
      <c r="I634" s="31"/>
      <c r="J634" s="61" t="str">
        <f>VLOOKUP(A634,Birdlist!C:G,5,FALSE)</f>
        <v>E</v>
      </c>
      <c r="K634" s="25" t="s">
        <v>852</v>
      </c>
      <c r="L634" s="49"/>
      <c r="M634" s="49" t="s">
        <v>50</v>
      </c>
      <c r="N634" s="32" t="s">
        <v>121</v>
      </c>
    </row>
    <row r="635" spans="1:14" ht="12" customHeight="1" x14ac:dyDescent="0.2">
      <c r="A635" s="42">
        <v>634</v>
      </c>
      <c r="B635" s="25" t="s">
        <v>1889</v>
      </c>
      <c r="C635" s="25" t="s">
        <v>1888</v>
      </c>
      <c r="D635" s="59" t="str">
        <f>VLOOKUP(A635,Birdlist!C:E,3,FALSE)</f>
        <v>Olive-capped Flowerpecker</v>
      </c>
      <c r="E635" s="49"/>
      <c r="F635" s="32" t="s">
        <v>6</v>
      </c>
      <c r="G635" s="32"/>
      <c r="H635" s="60" t="str">
        <f>VLOOKUP(A635,Birdlist!C:F,4,FALSE)</f>
        <v>Dicaeum nigrilore</v>
      </c>
      <c r="I635" s="31"/>
      <c r="J635" s="61" t="str">
        <f>VLOOKUP(A635,Birdlist!C:G,5,FALSE)</f>
        <v>E</v>
      </c>
      <c r="K635" s="25" t="s">
        <v>852</v>
      </c>
      <c r="L635" s="49"/>
      <c r="M635" s="49"/>
      <c r="N635" s="32" t="s">
        <v>121</v>
      </c>
    </row>
    <row r="636" spans="1:14" ht="12" customHeight="1" x14ac:dyDescent="0.2">
      <c r="A636" s="42">
        <v>635</v>
      </c>
      <c r="B636" s="25" t="s">
        <v>1889</v>
      </c>
      <c r="C636" s="25" t="s">
        <v>1888</v>
      </c>
      <c r="D636" s="59" t="str">
        <f>VLOOKUP(A636,Birdlist!C:E,3,FALSE)</f>
        <v>Flame-crowned Flowerpecker</v>
      </c>
      <c r="E636" s="49"/>
      <c r="F636" s="32" t="s">
        <v>6</v>
      </c>
      <c r="G636" s="32"/>
      <c r="H636" s="60" t="str">
        <f>VLOOKUP(A636,Birdlist!C:F,4,FALSE)</f>
        <v>Dicaeum anthonyi</v>
      </c>
      <c r="I636" s="31"/>
      <c r="J636" s="61" t="str">
        <f>VLOOKUP(A636,Birdlist!C:G,5,FALSE)</f>
        <v>E</v>
      </c>
      <c r="K636" s="25" t="s">
        <v>49</v>
      </c>
      <c r="L636" s="49" t="s">
        <v>40</v>
      </c>
      <c r="M636" s="49" t="s">
        <v>2482</v>
      </c>
      <c r="N636" s="32" t="s">
        <v>121</v>
      </c>
    </row>
    <row r="637" spans="1:14" ht="12" customHeight="1" x14ac:dyDescent="0.2">
      <c r="A637" s="42">
        <v>636</v>
      </c>
      <c r="B637" s="25" t="s">
        <v>1889</v>
      </c>
      <c r="C637" s="25" t="s">
        <v>1888</v>
      </c>
      <c r="D637" s="59" t="str">
        <f>VLOOKUP(A637,Birdlist!C:E,3,FALSE)</f>
        <v>Bicolored Flowerpecker</v>
      </c>
      <c r="E637" s="49"/>
      <c r="F637" s="32" t="s">
        <v>6</v>
      </c>
      <c r="G637" s="32"/>
      <c r="H637" s="60" t="str">
        <f>VLOOKUP(A637,Birdlist!C:F,4,FALSE)</f>
        <v>Dicaeum bicolor</v>
      </c>
      <c r="I637" s="31"/>
      <c r="J637" s="61" t="str">
        <f>VLOOKUP(A637,Birdlist!C:G,5,FALSE)</f>
        <v>E</v>
      </c>
      <c r="K637" s="25" t="s">
        <v>49</v>
      </c>
      <c r="L637" s="49"/>
      <c r="M637" s="49"/>
      <c r="N637" s="32" t="s">
        <v>121</v>
      </c>
    </row>
    <row r="638" spans="1:14" ht="12" customHeight="1" x14ac:dyDescent="0.2">
      <c r="A638" s="42">
        <v>637</v>
      </c>
      <c r="B638" s="25" t="s">
        <v>1889</v>
      </c>
      <c r="C638" s="25" t="s">
        <v>1888</v>
      </c>
      <c r="D638" s="59" t="str">
        <f>VLOOKUP(A638,Birdlist!C:E,3,FALSE)</f>
        <v>Black-belted Flowerpecker</v>
      </c>
      <c r="E638" s="49"/>
      <c r="F638" s="32" t="s">
        <v>1905</v>
      </c>
      <c r="G638" s="32"/>
      <c r="H638" s="60" t="str">
        <f>VLOOKUP(A638,Birdlist!C:F,4,FALSE)</f>
        <v>Dicaeum haematostictum</v>
      </c>
      <c r="I638" s="31"/>
      <c r="J638" s="61" t="str">
        <f>VLOOKUP(A638,Birdlist!C:G,5,FALSE)</f>
        <v>E</v>
      </c>
      <c r="K638" s="25" t="s">
        <v>679</v>
      </c>
      <c r="L638" s="49" t="s">
        <v>50</v>
      </c>
      <c r="M638" s="49" t="s">
        <v>50</v>
      </c>
      <c r="N638" s="32" t="s">
        <v>2418</v>
      </c>
    </row>
    <row r="639" spans="1:14" ht="12" customHeight="1" x14ac:dyDescent="0.2">
      <c r="A639" s="42">
        <v>638</v>
      </c>
      <c r="B639" s="25" t="s">
        <v>1889</v>
      </c>
      <c r="C639" s="25" t="s">
        <v>1888</v>
      </c>
      <c r="D639" s="59" t="str">
        <f>VLOOKUP(A639,Birdlist!C:E,3,FALSE)</f>
        <v xml:space="preserve">Red-keeled Flowerpecker </v>
      </c>
      <c r="E639" s="49"/>
      <c r="F639" s="32" t="s">
        <v>6</v>
      </c>
      <c r="G639" s="32"/>
      <c r="H639" s="60" t="str">
        <f>VLOOKUP(A639,Birdlist!C:F,4,FALSE)</f>
        <v>Dicaeum australe</v>
      </c>
      <c r="I639" s="31"/>
      <c r="J639" s="61" t="str">
        <f>VLOOKUP(A639,Birdlist!C:G,5,FALSE)</f>
        <v>E</v>
      </c>
      <c r="K639" s="25" t="s">
        <v>49</v>
      </c>
      <c r="L639" s="49"/>
      <c r="M639" s="49"/>
      <c r="N639" s="32" t="s">
        <v>693</v>
      </c>
    </row>
    <row r="640" spans="1:14" ht="12" customHeight="1" x14ac:dyDescent="0.2">
      <c r="A640" s="42">
        <v>639</v>
      </c>
      <c r="B640" s="25" t="s">
        <v>1889</v>
      </c>
      <c r="C640" s="25" t="s">
        <v>1888</v>
      </c>
      <c r="D640" s="59" t="str">
        <f>VLOOKUP(A640,Birdlist!C:E,3,FALSE)</f>
        <v>Scarlet-collared Flowerpecker</v>
      </c>
      <c r="E640" s="49"/>
      <c r="F640" s="32" t="s">
        <v>6</v>
      </c>
      <c r="G640" s="32"/>
      <c r="H640" s="60" t="str">
        <f>VLOOKUP(A640,Birdlist!C:F,4,FALSE)</f>
        <v>Dicaeum retrocinctum</v>
      </c>
      <c r="I640" s="31"/>
      <c r="J640" s="61" t="str">
        <f>VLOOKUP(A640,Birdlist!C:G,5,FALSE)</f>
        <v>E</v>
      </c>
      <c r="K640" s="25" t="s">
        <v>676</v>
      </c>
      <c r="L640" s="49" t="s">
        <v>50</v>
      </c>
      <c r="M640" s="49" t="s">
        <v>50</v>
      </c>
      <c r="N640" s="32" t="s">
        <v>121</v>
      </c>
    </row>
    <row r="641" spans="1:14" ht="12" customHeight="1" x14ac:dyDescent="0.2">
      <c r="A641" s="42">
        <v>640</v>
      </c>
      <c r="B641" s="25" t="s">
        <v>1889</v>
      </c>
      <c r="C641" s="25" t="s">
        <v>1888</v>
      </c>
      <c r="D641" s="59" t="str">
        <f>VLOOKUP(A641,Birdlist!C:E,3,FALSE)</f>
        <v>Cebu Flowerpecker</v>
      </c>
      <c r="E641" s="44" t="s">
        <v>2520</v>
      </c>
      <c r="F641" s="32" t="s">
        <v>6</v>
      </c>
      <c r="G641" s="32"/>
      <c r="H641" s="60" t="str">
        <f>VLOOKUP(A641,Birdlist!C:F,4,FALSE)</f>
        <v>Dicaeum quadricolor</v>
      </c>
      <c r="I641" s="31"/>
      <c r="J641" s="61" t="str">
        <f>VLOOKUP(A641,Birdlist!C:G,5,FALSE)</f>
        <v>E</v>
      </c>
      <c r="K641" s="25" t="s">
        <v>899</v>
      </c>
      <c r="L641" s="49" t="s">
        <v>69</v>
      </c>
      <c r="M641" s="49" t="s">
        <v>69</v>
      </c>
      <c r="N641" s="32" t="s">
        <v>121</v>
      </c>
    </row>
    <row r="642" spans="1:14" ht="12" customHeight="1" x14ac:dyDescent="0.2">
      <c r="A642" s="42">
        <v>641</v>
      </c>
      <c r="B642" s="25" t="s">
        <v>1889</v>
      </c>
      <c r="C642" s="25" t="s">
        <v>1888</v>
      </c>
      <c r="D642" s="59" t="str">
        <f>VLOOKUP(A642,Birdlist!C:E,3,FALSE)</f>
        <v>Orange-bellied Flowerpecker</v>
      </c>
      <c r="E642" s="49"/>
      <c r="F642" s="32" t="s">
        <v>6</v>
      </c>
      <c r="G642" s="32"/>
      <c r="H642" s="60" t="str">
        <f>VLOOKUP(A642,Birdlist!C:F,4,FALSE)</f>
        <v>Dicaeum trigonostigma</v>
      </c>
      <c r="I642" s="31"/>
      <c r="J642" s="61" t="str">
        <f>VLOOKUP(A642,Birdlist!C:G,5,FALSE)</f>
        <v>R</v>
      </c>
      <c r="K642" s="34"/>
      <c r="L642" s="49"/>
      <c r="M642" s="49"/>
      <c r="N642" s="32" t="s">
        <v>121</v>
      </c>
    </row>
    <row r="643" spans="1:14" ht="12" customHeight="1" x14ac:dyDescent="0.2">
      <c r="A643" s="42">
        <v>642</v>
      </c>
      <c r="B643" s="25" t="s">
        <v>1889</v>
      </c>
      <c r="C643" s="25" t="s">
        <v>1888</v>
      </c>
      <c r="D643" s="59" t="str">
        <f>VLOOKUP(A643,Birdlist!C:E,3,FALSE)</f>
        <v>Buzzing Flowerpecker</v>
      </c>
      <c r="E643" s="49"/>
      <c r="F643" s="32" t="s">
        <v>6</v>
      </c>
      <c r="G643" s="32" t="s">
        <v>2182</v>
      </c>
      <c r="H643" s="60" t="str">
        <f>VLOOKUP(A643,Birdlist!C:F,4,FALSE)</f>
        <v>Dicaeum hypoleucum</v>
      </c>
      <c r="I643" s="31"/>
      <c r="J643" s="61" t="str">
        <f>VLOOKUP(A643,Birdlist!C:G,5,FALSE)</f>
        <v>E</v>
      </c>
      <c r="K643" s="25" t="s">
        <v>49</v>
      </c>
      <c r="L643" s="49"/>
      <c r="M643" s="49"/>
      <c r="N643" s="32" t="s">
        <v>121</v>
      </c>
    </row>
    <row r="644" spans="1:14" ht="12" customHeight="1" x14ac:dyDescent="0.2">
      <c r="A644" s="42">
        <v>643</v>
      </c>
      <c r="B644" s="25" t="s">
        <v>1889</v>
      </c>
      <c r="C644" s="25" t="s">
        <v>1888</v>
      </c>
      <c r="D644" s="59" t="str">
        <f>VLOOKUP(A644,Birdlist!C:E,3,FALSE)</f>
        <v>Pygmy Flowerpecker</v>
      </c>
      <c r="E644" s="49"/>
      <c r="F644" s="32" t="s">
        <v>6</v>
      </c>
      <c r="G644" s="32"/>
      <c r="H644" s="60" t="str">
        <f>VLOOKUP(A644,Birdlist!C:F,4,FALSE)</f>
        <v>Dicaeum pygmaeum</v>
      </c>
      <c r="I644" s="31"/>
      <c r="J644" s="61" t="str">
        <f>VLOOKUP(A644,Birdlist!C:G,5,FALSE)</f>
        <v>E</v>
      </c>
      <c r="K644" s="25" t="s">
        <v>49</v>
      </c>
      <c r="L644" s="49"/>
      <c r="M644" s="49"/>
      <c r="N644" s="32" t="s">
        <v>121</v>
      </c>
    </row>
    <row r="645" spans="1:14" ht="12" customHeight="1" x14ac:dyDescent="0.2">
      <c r="A645" s="42">
        <v>644</v>
      </c>
      <c r="B645" s="25" t="s">
        <v>1889</v>
      </c>
      <c r="C645" s="25" t="s">
        <v>1888</v>
      </c>
      <c r="D645" s="59" t="str">
        <f>VLOOKUP(A645,Birdlist!C:E,3,FALSE)</f>
        <v>Fire-breasted Flowerpecker</v>
      </c>
      <c r="E645" s="49"/>
      <c r="F645" s="32" t="s">
        <v>6</v>
      </c>
      <c r="G645" s="32"/>
      <c r="H645" s="60" t="str">
        <f>VLOOKUP(A645,Birdlist!C:F,4,FALSE)</f>
        <v>Dicaeum ignipectus</v>
      </c>
      <c r="I645" s="31"/>
      <c r="J645" s="61" t="str">
        <f>VLOOKUP(A645,Birdlist!C:G,5,FALSE)</f>
        <v>R</v>
      </c>
      <c r="K645" s="34"/>
      <c r="L645" s="49"/>
      <c r="M645" s="49"/>
      <c r="N645" s="32" t="s">
        <v>121</v>
      </c>
    </row>
    <row r="646" spans="1:14" ht="12" customHeight="1" x14ac:dyDescent="0.2">
      <c r="A646" s="42">
        <v>645</v>
      </c>
      <c r="B646" s="25" t="s">
        <v>1923</v>
      </c>
      <c r="C646" s="25" t="s">
        <v>1922</v>
      </c>
      <c r="D646" s="59" t="str">
        <f>VLOOKUP(A646,Birdlist!C:E,3,FALSE)</f>
        <v>Brown-throated Sunbird</v>
      </c>
      <c r="E646" s="49"/>
      <c r="F646" s="32" t="s">
        <v>1925</v>
      </c>
      <c r="G646" s="32" t="s">
        <v>1925</v>
      </c>
      <c r="H646" s="60" t="str">
        <f>VLOOKUP(A646,Birdlist!C:F,4,FALSE)</f>
        <v>Anthreptes malacensis</v>
      </c>
      <c r="I646" s="31"/>
      <c r="J646" s="61" t="str">
        <f>VLOOKUP(A646,Birdlist!C:G,5,FALSE)</f>
        <v>R</v>
      </c>
      <c r="K646" s="34"/>
      <c r="L646" s="49"/>
      <c r="M646" s="49"/>
      <c r="N646" s="32" t="s">
        <v>2419</v>
      </c>
    </row>
    <row r="647" spans="1:14" ht="12" customHeight="1" x14ac:dyDescent="0.2">
      <c r="A647" s="42">
        <v>646</v>
      </c>
      <c r="B647" s="25" t="s">
        <v>1923</v>
      </c>
      <c r="C647" s="25" t="s">
        <v>1922</v>
      </c>
      <c r="D647" s="59" t="str">
        <f>VLOOKUP(A647,Birdlist!C:E,3,FALSE)</f>
        <v>Grey-throated Sunbird</v>
      </c>
      <c r="E647" s="49"/>
      <c r="F647" s="32" t="s">
        <v>1925</v>
      </c>
      <c r="G647" s="32" t="s">
        <v>1925</v>
      </c>
      <c r="H647" s="60" t="str">
        <f>VLOOKUP(A647,Birdlist!C:F,4,FALSE)</f>
        <v>Anthreptes griseigularis</v>
      </c>
      <c r="I647" s="31"/>
      <c r="J647" s="61" t="str">
        <f>VLOOKUP(A647,Birdlist!C:G,5,FALSE)</f>
        <v>E</v>
      </c>
      <c r="K647" s="25" t="s">
        <v>49</v>
      </c>
      <c r="L647" s="49"/>
      <c r="M647" s="49" t="s">
        <v>2482</v>
      </c>
      <c r="N647" s="32" t="s">
        <v>2420</v>
      </c>
    </row>
    <row r="648" spans="1:14" ht="12" customHeight="1" x14ac:dyDescent="0.2">
      <c r="A648" s="42">
        <v>647</v>
      </c>
      <c r="B648" s="25" t="s">
        <v>1923</v>
      </c>
      <c r="C648" s="25" t="s">
        <v>1922</v>
      </c>
      <c r="D648" s="59" t="str">
        <f>VLOOKUP(A648,Birdlist!C:E,3,FALSE)</f>
        <v>Purple-throated Sunbird</v>
      </c>
      <c r="E648" s="49"/>
      <c r="F648" s="32" t="s">
        <v>6</v>
      </c>
      <c r="G648" s="32"/>
      <c r="H648" s="60" t="str">
        <f>VLOOKUP(A648,Birdlist!C:F,4,FALSE)</f>
        <v>Leptocoma sperata</v>
      </c>
      <c r="I648" s="31"/>
      <c r="J648" s="61" t="str">
        <f>VLOOKUP(A648,Birdlist!C:G,5,FALSE)</f>
        <v>E</v>
      </c>
      <c r="K648" s="25" t="s">
        <v>49</v>
      </c>
      <c r="L648" s="49"/>
      <c r="M648" s="49"/>
      <c r="N648" s="32" t="s">
        <v>1933</v>
      </c>
    </row>
    <row r="649" spans="1:14" ht="12" customHeight="1" x14ac:dyDescent="0.2">
      <c r="A649" s="42">
        <v>648</v>
      </c>
      <c r="B649" s="25" t="s">
        <v>1923</v>
      </c>
      <c r="C649" s="25" t="s">
        <v>1922</v>
      </c>
      <c r="D649" s="59" t="str">
        <f>VLOOKUP(A649,Birdlist!C:E,3,FALSE)</f>
        <v>Copper-throated Sunbird</v>
      </c>
      <c r="E649" s="49"/>
      <c r="F649" s="32" t="s">
        <v>6</v>
      </c>
      <c r="G649" s="32"/>
      <c r="H649" s="60" t="str">
        <f>VLOOKUP(A649,Birdlist!C:F,4,FALSE)</f>
        <v>Leptocoma calcostetha</v>
      </c>
      <c r="I649" s="31"/>
      <c r="J649" s="61" t="str">
        <f>VLOOKUP(A649,Birdlist!C:G,5,FALSE)</f>
        <v>R</v>
      </c>
      <c r="K649" s="34"/>
      <c r="L649" s="49"/>
      <c r="M649" s="49"/>
      <c r="N649" s="32" t="s">
        <v>2421</v>
      </c>
    </row>
    <row r="650" spans="1:14" ht="12" customHeight="1" x14ac:dyDescent="0.2">
      <c r="A650" s="42">
        <v>649</v>
      </c>
      <c r="B650" s="25" t="s">
        <v>1923</v>
      </c>
      <c r="C650" s="25" t="s">
        <v>1922</v>
      </c>
      <c r="D650" s="59" t="str">
        <f>VLOOKUP(A650,Birdlist!C:E,3,FALSE)</f>
        <v>Olive-backed Sunbird</v>
      </c>
      <c r="E650" s="49"/>
      <c r="F650" s="32" t="s">
        <v>6</v>
      </c>
      <c r="G650" s="32"/>
      <c r="H650" s="60" t="str">
        <f>VLOOKUP(A650,Birdlist!C:F,4,FALSE)</f>
        <v>Cinnyris jugularis</v>
      </c>
      <c r="I650" s="31"/>
      <c r="J650" s="61" t="str">
        <f>VLOOKUP(A650,Birdlist!C:G,5,FALSE)</f>
        <v>R</v>
      </c>
      <c r="K650" s="47"/>
      <c r="L650" s="49"/>
      <c r="M650" s="49"/>
      <c r="N650" s="32" t="s">
        <v>2422</v>
      </c>
    </row>
    <row r="651" spans="1:14" ht="12" customHeight="1" x14ac:dyDescent="0.2">
      <c r="A651" s="42">
        <v>650</v>
      </c>
      <c r="B651" s="25" t="s">
        <v>1923</v>
      </c>
      <c r="C651" s="25" t="s">
        <v>1922</v>
      </c>
      <c r="D651" s="59" t="str">
        <f>VLOOKUP(A651,Birdlist!C:E,3,FALSE)</f>
        <v>Grey-hooded Sunbird</v>
      </c>
      <c r="E651" s="49"/>
      <c r="F651" s="32" t="s">
        <v>6</v>
      </c>
      <c r="G651" s="32" t="s">
        <v>2156</v>
      </c>
      <c r="H651" s="60" t="str">
        <f>VLOOKUP(A651,Birdlist!C:F,4,FALSE)</f>
        <v>Aethopyga primigenia</v>
      </c>
      <c r="I651" s="31"/>
      <c r="J651" s="61" t="str">
        <f>VLOOKUP(A651,Birdlist!C:G,5,FALSE)</f>
        <v>E</v>
      </c>
      <c r="K651" s="25" t="s">
        <v>852</v>
      </c>
      <c r="L651" s="49" t="s">
        <v>40</v>
      </c>
      <c r="M651" s="49" t="s">
        <v>2482</v>
      </c>
      <c r="N651" s="32" t="s">
        <v>2423</v>
      </c>
    </row>
    <row r="652" spans="1:14" ht="12" customHeight="1" x14ac:dyDescent="0.2">
      <c r="A652" s="42">
        <v>651</v>
      </c>
      <c r="B652" s="25" t="s">
        <v>1923</v>
      </c>
      <c r="C652" s="25" t="s">
        <v>1922</v>
      </c>
      <c r="D652" s="59" t="str">
        <f>VLOOKUP(A652,Birdlist!C:E,3,FALSE)</f>
        <v>Apo Sunbird</v>
      </c>
      <c r="E652" s="49"/>
      <c r="F652" s="32" t="s">
        <v>6</v>
      </c>
      <c r="G652" s="32"/>
      <c r="H652" s="60" t="str">
        <f>VLOOKUP(A652,Birdlist!C:F,4,FALSE)</f>
        <v>Aethopyga boltoni</v>
      </c>
      <c r="I652" s="31"/>
      <c r="J652" s="61" t="str">
        <f>VLOOKUP(A652,Birdlist!C:G,5,FALSE)</f>
        <v>E</v>
      </c>
      <c r="K652" s="25" t="s">
        <v>852</v>
      </c>
      <c r="L652" s="49" t="s">
        <v>40</v>
      </c>
      <c r="M652" s="49" t="s">
        <v>2482</v>
      </c>
      <c r="N652" s="32" t="s">
        <v>121</v>
      </c>
    </row>
    <row r="653" spans="1:14" ht="12" customHeight="1" x14ac:dyDescent="0.2">
      <c r="A653" s="42">
        <v>652</v>
      </c>
      <c r="B653" s="25" t="s">
        <v>1923</v>
      </c>
      <c r="C653" s="25" t="s">
        <v>1922</v>
      </c>
      <c r="D653" s="59" t="str">
        <f>VLOOKUP(A653,Birdlist!C:E,3,FALSE)</f>
        <v>Lina's Sunbird</v>
      </c>
      <c r="E653" s="49"/>
      <c r="F653" s="32" t="s">
        <v>6</v>
      </c>
      <c r="G653" s="32"/>
      <c r="H653" s="60" t="str">
        <f>VLOOKUP(A653,Birdlist!C:F,4,FALSE)</f>
        <v>Aethopyga linaraborae</v>
      </c>
      <c r="I653" s="31"/>
      <c r="J653" s="61" t="str">
        <f>VLOOKUP(A653,Birdlist!C:G,5,FALSE)</f>
        <v>E</v>
      </c>
      <c r="K653" s="25" t="s">
        <v>852</v>
      </c>
      <c r="L653" s="49" t="s">
        <v>40</v>
      </c>
      <c r="M653" s="49" t="s">
        <v>50</v>
      </c>
      <c r="N653" s="32" t="s">
        <v>121</v>
      </c>
    </row>
    <row r="654" spans="1:14" ht="12" customHeight="1" x14ac:dyDescent="0.2">
      <c r="A654" s="42">
        <v>653</v>
      </c>
      <c r="B654" s="25" t="s">
        <v>1923</v>
      </c>
      <c r="C654" s="25" t="s">
        <v>1922</v>
      </c>
      <c r="D654" s="59" t="str">
        <f>VLOOKUP(A654,Birdlist!C:E,3,FALSE)</f>
        <v>Flaming Sunbird</v>
      </c>
      <c r="E654" s="49"/>
      <c r="F654" s="32" t="s">
        <v>6</v>
      </c>
      <c r="G654" s="32"/>
      <c r="H654" s="60" t="str">
        <f>VLOOKUP(A654,Birdlist!C:F,4,FALSE)</f>
        <v>Aethopyga flagrans</v>
      </c>
      <c r="I654" s="31"/>
      <c r="J654" s="61" t="str">
        <f>VLOOKUP(A654,Birdlist!C:G,5,FALSE)</f>
        <v>E</v>
      </c>
      <c r="K654" s="25" t="s">
        <v>669</v>
      </c>
      <c r="L654" s="49"/>
      <c r="M654" s="49"/>
      <c r="N654" s="32" t="s">
        <v>2424</v>
      </c>
    </row>
    <row r="655" spans="1:14" ht="12" customHeight="1" x14ac:dyDescent="0.2">
      <c r="A655" s="42">
        <v>654</v>
      </c>
      <c r="B655" s="25" t="s">
        <v>1923</v>
      </c>
      <c r="C655" s="25" t="s">
        <v>1922</v>
      </c>
      <c r="D655" s="59" t="str">
        <f>VLOOKUP(A655,Birdlist!C:E,3,FALSE)</f>
        <v>Maroon-naped Sunbird</v>
      </c>
      <c r="E655" s="49"/>
      <c r="F655" s="32" t="s">
        <v>1947</v>
      </c>
      <c r="G655" s="32"/>
      <c r="H655" s="60" t="str">
        <f>VLOOKUP(A655,Birdlist!C:F,4,FALSE)</f>
        <v>Aethopyga guimarasensis</v>
      </c>
      <c r="I655" s="31"/>
      <c r="J655" s="61" t="str">
        <f>VLOOKUP(A655,Birdlist!C:G,5,FALSE)</f>
        <v>E</v>
      </c>
      <c r="K655" s="25" t="s">
        <v>679</v>
      </c>
      <c r="L655" s="49"/>
      <c r="M655" s="49" t="s">
        <v>2482</v>
      </c>
      <c r="N655" s="32" t="s">
        <v>2425</v>
      </c>
    </row>
    <row r="656" spans="1:14" ht="12" customHeight="1" x14ac:dyDescent="0.2">
      <c r="A656" s="42">
        <v>655</v>
      </c>
      <c r="B656" s="25" t="s">
        <v>1923</v>
      </c>
      <c r="C656" s="25" t="s">
        <v>1922</v>
      </c>
      <c r="D656" s="59" t="str">
        <f>VLOOKUP(A656,Birdlist!C:E,3,FALSE)</f>
        <v>Metallic-winged Sunbird</v>
      </c>
      <c r="E656" s="49"/>
      <c r="F656" s="32" t="s">
        <v>6</v>
      </c>
      <c r="G656" s="32"/>
      <c r="H656" s="60" t="str">
        <f>VLOOKUP(A656,Birdlist!C:F,4,FALSE)</f>
        <v>Aethopyga pulcherrima</v>
      </c>
      <c r="I656" s="31"/>
      <c r="J656" s="61" t="str">
        <f>VLOOKUP(A656,Birdlist!C:G,5,FALSE)</f>
        <v>E</v>
      </c>
      <c r="K656" s="25" t="s">
        <v>672</v>
      </c>
      <c r="L656" s="49"/>
      <c r="M656" s="49"/>
      <c r="N656" s="32" t="s">
        <v>2426</v>
      </c>
    </row>
    <row r="657" spans="1:14" ht="12" customHeight="1" x14ac:dyDescent="0.2">
      <c r="A657" s="42">
        <v>656</v>
      </c>
      <c r="B657" s="25" t="s">
        <v>1923</v>
      </c>
      <c r="C657" s="25" t="s">
        <v>1922</v>
      </c>
      <c r="D657" s="59" t="str">
        <f>VLOOKUP(A657,Birdlist!C:E,3,FALSE)</f>
        <v>Luzon Sunbird</v>
      </c>
      <c r="E657" s="49"/>
      <c r="F657" s="32" t="s">
        <v>1953</v>
      </c>
      <c r="G657" s="32" t="s">
        <v>2155</v>
      </c>
      <c r="H657" s="60" t="str">
        <f>VLOOKUP(A657,Birdlist!C:F,4,FALSE)</f>
        <v>Aethopyga jefferyi</v>
      </c>
      <c r="I657" s="31"/>
      <c r="J657" s="61" t="str">
        <f>VLOOKUP(A657,Birdlist!C:G,5,FALSE)</f>
        <v>E</v>
      </c>
      <c r="K657" s="25" t="s">
        <v>303</v>
      </c>
      <c r="L657" s="49" t="s">
        <v>379</v>
      </c>
      <c r="M657" s="49"/>
      <c r="N657" s="32" t="s">
        <v>2427</v>
      </c>
    </row>
    <row r="658" spans="1:14" ht="12" customHeight="1" x14ac:dyDescent="0.2">
      <c r="A658" s="42">
        <v>657</v>
      </c>
      <c r="B658" s="25" t="s">
        <v>1923</v>
      </c>
      <c r="C658" s="25" t="s">
        <v>1922</v>
      </c>
      <c r="D658" s="59" t="str">
        <f>VLOOKUP(A658,Birdlist!C:E,3,FALSE)</f>
        <v>Bohol Sunbird</v>
      </c>
      <c r="E658" s="49"/>
      <c r="F658" s="32" t="s">
        <v>1953</v>
      </c>
      <c r="G658" s="32"/>
      <c r="H658" s="60" t="str">
        <f>VLOOKUP(A658,Birdlist!C:F,4,FALSE)</f>
        <v>Aethopyga decorosa</v>
      </c>
      <c r="I658" s="31"/>
      <c r="J658" s="61" t="str">
        <f>VLOOKUP(A658,Birdlist!C:G,5,FALSE)</f>
        <v>E</v>
      </c>
      <c r="K658" s="25" t="s">
        <v>1961</v>
      </c>
      <c r="L658" s="49" t="s">
        <v>379</v>
      </c>
      <c r="M658" s="49" t="s">
        <v>2482</v>
      </c>
      <c r="N658" s="32" t="s">
        <v>2427</v>
      </c>
    </row>
    <row r="659" spans="1:14" ht="12" customHeight="1" x14ac:dyDescent="0.2">
      <c r="A659" s="42">
        <v>658</v>
      </c>
      <c r="B659" s="25" t="s">
        <v>1923</v>
      </c>
      <c r="C659" s="25" t="s">
        <v>1922</v>
      </c>
      <c r="D659" s="59" t="str">
        <f>VLOOKUP(A659,Birdlist!C:E,3,FALSE)</f>
        <v>Lovely Sunbird</v>
      </c>
      <c r="E659" s="49"/>
      <c r="F659" s="32" t="s">
        <v>6</v>
      </c>
      <c r="G659" s="32"/>
      <c r="H659" s="60" t="str">
        <f>VLOOKUP(A659,Birdlist!C:F,4,FALSE)</f>
        <v>Aethopyga shelleyi</v>
      </c>
      <c r="I659" s="31"/>
      <c r="J659" s="61" t="str">
        <f>VLOOKUP(A659,Birdlist!C:G,5,FALSE)</f>
        <v>E</v>
      </c>
      <c r="K659" s="25" t="s">
        <v>917</v>
      </c>
      <c r="L659" s="49"/>
      <c r="M659" s="49"/>
      <c r="N659" s="32" t="s">
        <v>693</v>
      </c>
    </row>
    <row r="660" spans="1:14" ht="12" customHeight="1" x14ac:dyDescent="0.2">
      <c r="A660" s="42">
        <v>659</v>
      </c>
      <c r="B660" s="25" t="s">
        <v>1923</v>
      </c>
      <c r="C660" s="25" t="s">
        <v>1922</v>
      </c>
      <c r="D660" s="59" t="str">
        <f>VLOOKUP(A660,Birdlist!C:E,3,FALSE)</f>
        <v>Handsome Sunbird</v>
      </c>
      <c r="E660" s="49"/>
      <c r="F660" s="32" t="s">
        <v>1962</v>
      </c>
      <c r="G660" s="32"/>
      <c r="H660" s="60" t="str">
        <f>VLOOKUP(A660,Birdlist!C:F,4,FALSE)</f>
        <v>Aethopyga bella</v>
      </c>
      <c r="I660" s="31"/>
      <c r="J660" s="61" t="str">
        <f>VLOOKUP(A660,Birdlist!C:G,5,FALSE)</f>
        <v>E</v>
      </c>
      <c r="K660" s="25" t="s">
        <v>49</v>
      </c>
      <c r="L660" s="49"/>
      <c r="M660" s="49"/>
      <c r="N660" s="32" t="s">
        <v>2428</v>
      </c>
    </row>
    <row r="661" spans="1:14" ht="12" customHeight="1" x14ac:dyDescent="0.2">
      <c r="A661" s="42">
        <v>660</v>
      </c>
      <c r="B661" s="25" t="s">
        <v>1923</v>
      </c>
      <c r="C661" s="25" t="s">
        <v>1922</v>
      </c>
      <c r="D661" s="59" t="str">
        <f>VLOOKUP(A661,Birdlist!C:E,3,FALSE)</f>
        <v>Magnificent Sunbird</v>
      </c>
      <c r="E661" s="49"/>
      <c r="F661" s="32" t="s">
        <v>1968</v>
      </c>
      <c r="G661" s="32"/>
      <c r="H661" s="60" t="str">
        <f>VLOOKUP(A661,Birdlist!C:F,4,FALSE)</f>
        <v>Aethopyga magnifica</v>
      </c>
      <c r="I661" s="31"/>
      <c r="J661" s="61" t="str">
        <f>VLOOKUP(A661,Birdlist!C:G,5,FALSE)</f>
        <v>E</v>
      </c>
      <c r="K661" s="25" t="s">
        <v>49</v>
      </c>
      <c r="L661" s="49"/>
      <c r="M661" s="49"/>
      <c r="N661" s="32" t="s">
        <v>2429</v>
      </c>
    </row>
    <row r="662" spans="1:14" ht="12" customHeight="1" x14ac:dyDescent="0.2">
      <c r="A662" s="42">
        <v>661</v>
      </c>
      <c r="B662" s="25" t="s">
        <v>1923</v>
      </c>
      <c r="C662" s="25" t="s">
        <v>1922</v>
      </c>
      <c r="D662" s="59" t="str">
        <f>VLOOKUP(A662,Birdlist!C:E,3,FALSE)</f>
        <v>Orange-tufted Spiderhunter</v>
      </c>
      <c r="E662" s="49"/>
      <c r="F662" s="32" t="s">
        <v>1972</v>
      </c>
      <c r="G662" s="32"/>
      <c r="H662" s="60" t="str">
        <f>VLOOKUP(A662,Birdlist!C:F,4,FALSE)</f>
        <v>Arachnothera flammifera</v>
      </c>
      <c r="I662" s="31"/>
      <c r="J662" s="61" t="str">
        <f>VLOOKUP(A662,Birdlist!C:G,5,FALSE)</f>
        <v>E</v>
      </c>
      <c r="K662" s="25" t="s">
        <v>672</v>
      </c>
      <c r="L662" s="49"/>
      <c r="M662" s="49"/>
      <c r="N662" s="32" t="s">
        <v>2430</v>
      </c>
    </row>
    <row r="663" spans="1:14" ht="12" customHeight="1" x14ac:dyDescent="0.2">
      <c r="A663" s="42">
        <v>662</v>
      </c>
      <c r="B663" s="25" t="s">
        <v>1923</v>
      </c>
      <c r="C663" s="25" t="s">
        <v>1922</v>
      </c>
      <c r="D663" s="59" t="str">
        <f>VLOOKUP(A663,Birdlist!C:E,3,FALSE)</f>
        <v>Pale Spiderhunter</v>
      </c>
      <c r="E663" s="49"/>
      <c r="F663" s="32" t="s">
        <v>1972</v>
      </c>
      <c r="G663" s="32"/>
      <c r="H663" s="60" t="str">
        <f>VLOOKUP(A663,Birdlist!C:F,4,FALSE)</f>
        <v>Arachnothera dilutior</v>
      </c>
      <c r="I663" s="31"/>
      <c r="J663" s="61" t="str">
        <f>VLOOKUP(A663,Birdlist!C:G,5,FALSE)</f>
        <v>E</v>
      </c>
      <c r="K663" s="25" t="s">
        <v>96</v>
      </c>
      <c r="L663" s="49"/>
      <c r="M663" s="49"/>
      <c r="N663" s="32" t="s">
        <v>2431</v>
      </c>
    </row>
    <row r="664" spans="1:14" ht="12" customHeight="1" x14ac:dyDescent="0.2">
      <c r="A664" s="42">
        <v>663</v>
      </c>
      <c r="B664" s="25" t="s">
        <v>1923</v>
      </c>
      <c r="C664" s="25" t="s">
        <v>1922</v>
      </c>
      <c r="D664" s="59" t="str">
        <f>VLOOKUP(A664,Birdlist!C:E,3,FALSE)</f>
        <v>Naked-faced Spiderhunter</v>
      </c>
      <c r="E664" s="49"/>
      <c r="F664" s="32" t="s">
        <v>6</v>
      </c>
      <c r="G664" s="32"/>
      <c r="H664" s="60" t="str">
        <f>VLOOKUP(A664,Birdlist!C:F,4,FALSE)</f>
        <v>Arachnothera clarae</v>
      </c>
      <c r="I664" s="31"/>
      <c r="J664" s="61" t="str">
        <f>VLOOKUP(A664,Birdlist!C:G,5,FALSE)</f>
        <v>E</v>
      </c>
      <c r="K664" s="25" t="s">
        <v>49</v>
      </c>
      <c r="L664" s="49"/>
      <c r="M664" s="49"/>
      <c r="N664" s="32" t="s">
        <v>121</v>
      </c>
    </row>
    <row r="665" spans="1:14" ht="12" customHeight="1" x14ac:dyDescent="0.2">
      <c r="A665" s="42">
        <v>664</v>
      </c>
      <c r="B665" s="25" t="s">
        <v>1981</v>
      </c>
      <c r="C665" s="25" t="s">
        <v>1980</v>
      </c>
      <c r="D665" s="59" t="str">
        <f>VLOOKUP(A665,Birdlist!C:E,3,FALSE)</f>
        <v>Cinnamon Ibon</v>
      </c>
      <c r="E665" s="49"/>
      <c r="F665" s="32" t="s">
        <v>6</v>
      </c>
      <c r="G665" s="32"/>
      <c r="H665" s="60" t="str">
        <f>VLOOKUP(A665,Birdlist!C:F,4,FALSE)</f>
        <v>Hypocryptadius cinnamomeus</v>
      </c>
      <c r="I665" s="31"/>
      <c r="J665" s="61" t="str">
        <f>VLOOKUP(A665,Birdlist!C:G,5,FALSE)</f>
        <v>E</v>
      </c>
      <c r="K665" s="25" t="s">
        <v>852</v>
      </c>
      <c r="L665" s="49"/>
      <c r="M665" s="49"/>
      <c r="N665" s="32" t="s">
        <v>121</v>
      </c>
    </row>
    <row r="666" spans="1:14" ht="12" customHeight="1" x14ac:dyDescent="0.2">
      <c r="A666" s="42">
        <v>665</v>
      </c>
      <c r="B666" s="25" t="s">
        <v>1981</v>
      </c>
      <c r="C666" s="25" t="s">
        <v>1980</v>
      </c>
      <c r="D666" s="59" t="str">
        <f>VLOOKUP(A666,Birdlist!C:E,3,FALSE)</f>
        <v>Eurasian Tree Sparrow</v>
      </c>
      <c r="E666" s="49"/>
      <c r="F666" s="32" t="s">
        <v>6</v>
      </c>
      <c r="G666" s="32"/>
      <c r="H666" s="60" t="str">
        <f>VLOOKUP(A666,Birdlist!C:F,4,FALSE)</f>
        <v>Passer montanus</v>
      </c>
      <c r="I666" s="31"/>
      <c r="J666" s="61" t="str">
        <f>VLOOKUP(A666,Birdlist!C:G,5,FALSE)</f>
        <v>I</v>
      </c>
      <c r="K666" s="34"/>
      <c r="L666" s="49"/>
      <c r="M666" s="49"/>
      <c r="N666" s="32" t="s">
        <v>121</v>
      </c>
    </row>
    <row r="667" spans="1:14" ht="12" customHeight="1" x14ac:dyDescent="0.2">
      <c r="A667" s="42">
        <v>666</v>
      </c>
      <c r="B667" s="25" t="s">
        <v>1987</v>
      </c>
      <c r="C667" s="25" t="s">
        <v>1986</v>
      </c>
      <c r="D667" s="59" t="str">
        <f>VLOOKUP(A667,Birdlist!C:E,3,FALSE)</f>
        <v>Tawny-breasted Parrotfinch</v>
      </c>
      <c r="E667" s="49"/>
      <c r="F667" s="32" t="s">
        <v>6</v>
      </c>
      <c r="G667" s="32"/>
      <c r="H667" s="60" t="str">
        <f>VLOOKUP(A667,Birdlist!C:F,4,FALSE)</f>
        <v>Erythrura hyperythra</v>
      </c>
      <c r="I667" s="31"/>
      <c r="J667" s="61" t="str">
        <f>VLOOKUP(A667,Birdlist!C:G,5,FALSE)</f>
        <v>R</v>
      </c>
      <c r="K667" s="34"/>
      <c r="L667" s="49"/>
      <c r="M667" s="49"/>
      <c r="N667" s="32" t="s">
        <v>121</v>
      </c>
    </row>
    <row r="668" spans="1:14" ht="12" customHeight="1" x14ac:dyDescent="0.2">
      <c r="A668" s="42">
        <v>667</v>
      </c>
      <c r="B668" s="25" t="s">
        <v>1987</v>
      </c>
      <c r="C668" s="25" t="s">
        <v>1986</v>
      </c>
      <c r="D668" s="59" t="str">
        <f>VLOOKUP(A668,Birdlist!C:E,3,FALSE)</f>
        <v>Pin-tailed Parrotfinch</v>
      </c>
      <c r="E668" s="44" t="s">
        <v>2520</v>
      </c>
      <c r="F668" s="25" t="s">
        <v>2279</v>
      </c>
      <c r="G668" s="32"/>
      <c r="H668" s="60" t="str">
        <f>VLOOKUP(A668,Birdlist!C:F,4,FALSE)</f>
        <v>Erythrura prasina</v>
      </c>
      <c r="I668" s="31"/>
      <c r="J668" s="61" t="str">
        <f>VLOOKUP(A668,Birdlist!C:G,5,FALSE)</f>
        <v>SU</v>
      </c>
      <c r="K668" s="34"/>
      <c r="L668" s="49"/>
      <c r="M668" s="49"/>
      <c r="N668" s="25" t="s">
        <v>1992</v>
      </c>
    </row>
    <row r="669" spans="1:14" ht="12" customHeight="1" x14ac:dyDescent="0.2">
      <c r="A669" s="42">
        <v>668</v>
      </c>
      <c r="B669" s="25" t="s">
        <v>1987</v>
      </c>
      <c r="C669" s="25" t="s">
        <v>1986</v>
      </c>
      <c r="D669" s="59" t="str">
        <f>VLOOKUP(A669,Birdlist!C:E,3,FALSE)</f>
        <v>Green-faced Parrotfinch</v>
      </c>
      <c r="E669" s="49"/>
      <c r="F669" s="32" t="s">
        <v>6</v>
      </c>
      <c r="G669" s="32"/>
      <c r="H669" s="60" t="str">
        <f>VLOOKUP(A669,Birdlist!C:F,4,FALSE)</f>
        <v>Erythrura viridifacies</v>
      </c>
      <c r="I669" s="31"/>
      <c r="J669" s="61" t="str">
        <f>VLOOKUP(A669,Birdlist!C:G,5,FALSE)</f>
        <v>E</v>
      </c>
      <c r="K669" s="25" t="s">
        <v>49</v>
      </c>
      <c r="L669" s="49" t="s">
        <v>50</v>
      </c>
      <c r="M669" s="49" t="s">
        <v>50</v>
      </c>
      <c r="N669" s="32"/>
    </row>
    <row r="670" spans="1:14" ht="12" customHeight="1" x14ac:dyDescent="0.2">
      <c r="A670" s="42">
        <v>669</v>
      </c>
      <c r="B670" s="25" t="s">
        <v>1987</v>
      </c>
      <c r="C670" s="25" t="s">
        <v>1986</v>
      </c>
      <c r="D670" s="59" t="str">
        <f>VLOOKUP(A670,Birdlist!C:E,3,FALSE)</f>
        <v>Red-eared Parrotfinch</v>
      </c>
      <c r="E670" s="49"/>
      <c r="F670" s="32" t="s">
        <v>6</v>
      </c>
      <c r="G670" s="32"/>
      <c r="H670" s="60" t="str">
        <f>VLOOKUP(A670,Birdlist!C:F,4,FALSE)</f>
        <v>Erythrura coloria</v>
      </c>
      <c r="I670" s="31"/>
      <c r="J670" s="61" t="str">
        <f>VLOOKUP(A670,Birdlist!C:G,5,FALSE)</f>
        <v>E</v>
      </c>
      <c r="K670" s="25" t="s">
        <v>852</v>
      </c>
      <c r="L670" s="49" t="s">
        <v>40</v>
      </c>
      <c r="M670" s="49" t="s">
        <v>2482</v>
      </c>
      <c r="N670" s="32" t="s">
        <v>121</v>
      </c>
    </row>
    <row r="671" spans="1:14" ht="12" customHeight="1" x14ac:dyDescent="0.2">
      <c r="A671" s="42">
        <v>670</v>
      </c>
      <c r="B671" s="25" t="s">
        <v>1987</v>
      </c>
      <c r="C671" s="25" t="s">
        <v>1986</v>
      </c>
      <c r="D671" s="59" t="str">
        <f>VLOOKUP(A671,Birdlist!C:E,3,FALSE)</f>
        <v>Dusky Munia</v>
      </c>
      <c r="E671" s="44" t="s">
        <v>2520</v>
      </c>
      <c r="F671" s="32" t="s">
        <v>6</v>
      </c>
      <c r="G671" s="32"/>
      <c r="H671" s="60" t="str">
        <f>VLOOKUP(A671,Birdlist!C:F,4,FALSE)</f>
        <v>Lonchura fuscans</v>
      </c>
      <c r="I671" s="31"/>
      <c r="J671" s="61" t="str">
        <f>VLOOKUP(A671,Birdlist!C:G,5,FALSE)</f>
        <v>R</v>
      </c>
      <c r="K671" s="34"/>
      <c r="L671" s="49"/>
      <c r="M671" s="49"/>
      <c r="N671" s="32" t="s">
        <v>121</v>
      </c>
    </row>
    <row r="672" spans="1:14" ht="12" customHeight="1" x14ac:dyDescent="0.2">
      <c r="A672" s="42">
        <v>671</v>
      </c>
      <c r="B672" s="25" t="s">
        <v>1987</v>
      </c>
      <c r="C672" s="25" t="s">
        <v>1986</v>
      </c>
      <c r="D672" s="59" t="str">
        <f>VLOOKUP(A672,Birdlist!C:E,3,FALSE)</f>
        <v>Scaly-breasted Munia</v>
      </c>
      <c r="E672" s="49"/>
      <c r="F672" s="32" t="s">
        <v>6</v>
      </c>
      <c r="G672" s="32"/>
      <c r="H672" s="60" t="str">
        <f>VLOOKUP(A672,Birdlist!C:F,4,FALSE)</f>
        <v>Lonchura punctulata</v>
      </c>
      <c r="I672" s="31"/>
      <c r="J672" s="61" t="str">
        <f>VLOOKUP(A672,Birdlist!C:G,5,FALSE)</f>
        <v>R</v>
      </c>
      <c r="K672" s="34"/>
      <c r="L672" s="49"/>
      <c r="M672" s="49"/>
      <c r="N672" s="53"/>
    </row>
    <row r="673" spans="1:14" ht="12" customHeight="1" x14ac:dyDescent="0.2">
      <c r="A673" s="42">
        <v>672</v>
      </c>
      <c r="B673" s="25" t="s">
        <v>1987</v>
      </c>
      <c r="C673" s="25" t="s">
        <v>1986</v>
      </c>
      <c r="D673" s="59" t="str">
        <f>VLOOKUP(A673,Birdlist!C:E,3,FALSE)</f>
        <v>White-bellied Munia</v>
      </c>
      <c r="E673" s="49"/>
      <c r="F673" s="32" t="s">
        <v>6</v>
      </c>
      <c r="G673" s="32"/>
      <c r="H673" s="60" t="str">
        <f>VLOOKUP(A673,Birdlist!C:F,4,FALSE)</f>
        <v>Lonchura leucogastra</v>
      </c>
      <c r="I673" s="31"/>
      <c r="J673" s="61" t="str">
        <f>VLOOKUP(A673,Birdlist!C:G,5,FALSE)</f>
        <v>R</v>
      </c>
      <c r="K673" s="34"/>
      <c r="L673" s="49"/>
      <c r="M673" s="49"/>
      <c r="N673" s="32" t="s">
        <v>121</v>
      </c>
    </row>
    <row r="674" spans="1:14" ht="12" customHeight="1" x14ac:dyDescent="0.2">
      <c r="A674" s="42">
        <v>673</v>
      </c>
      <c r="B674" s="25" t="s">
        <v>1987</v>
      </c>
      <c r="C674" s="25" t="s">
        <v>1986</v>
      </c>
      <c r="D674" s="59" t="str">
        <f>VLOOKUP(A674,Birdlist!C:E,3,FALSE)</f>
        <v>Chestnut Munia</v>
      </c>
      <c r="E674" s="49"/>
      <c r="F674" s="32" t="s">
        <v>6</v>
      </c>
      <c r="G674" s="32"/>
      <c r="H674" s="60" t="str">
        <f>VLOOKUP(A674,Birdlist!C:F,4,FALSE)</f>
        <v>Lonchura atricapilla</v>
      </c>
      <c r="I674" s="31"/>
      <c r="J674" s="61" t="str">
        <f>VLOOKUP(A674,Birdlist!C:G,5,FALSE)</f>
        <v>R</v>
      </c>
      <c r="K674" s="34"/>
      <c r="L674" s="49"/>
      <c r="M674" s="49"/>
      <c r="N674" s="32" t="s">
        <v>2432</v>
      </c>
    </row>
    <row r="675" spans="1:14" ht="12" customHeight="1" x14ac:dyDescent="0.2">
      <c r="A675" s="42">
        <v>674</v>
      </c>
      <c r="B675" s="25" t="s">
        <v>1987</v>
      </c>
      <c r="C675" s="25" t="s">
        <v>1986</v>
      </c>
      <c r="D675" s="59" t="str">
        <f>VLOOKUP(A675,Birdlist!C:E,3,FALSE)</f>
        <v>Java Sparrow</v>
      </c>
      <c r="E675" s="49"/>
      <c r="F675" s="32" t="s">
        <v>6</v>
      </c>
      <c r="G675" s="32"/>
      <c r="H675" s="60" t="str">
        <f>VLOOKUP(A675,Birdlist!C:F,4,FALSE)</f>
        <v>Lonchura oryzivora</v>
      </c>
      <c r="I675" s="31"/>
      <c r="J675" s="61" t="str">
        <f>VLOOKUP(A675,Birdlist!C:G,5,FALSE)</f>
        <v>I</v>
      </c>
      <c r="K675" s="34"/>
      <c r="L675" s="49" t="s">
        <v>50</v>
      </c>
      <c r="M675" s="49"/>
      <c r="N675" s="32" t="s">
        <v>2433</v>
      </c>
    </row>
    <row r="676" spans="1:14" ht="12" customHeight="1" x14ac:dyDescent="0.2">
      <c r="A676" s="42">
        <v>675</v>
      </c>
      <c r="B676" s="25" t="s">
        <v>2010</v>
      </c>
      <c r="C676" s="25" t="s">
        <v>2009</v>
      </c>
      <c r="D676" s="59" t="str">
        <f>VLOOKUP(A676,Birdlist!C:E,3,FALSE)</f>
        <v>Forest Wagtail</v>
      </c>
      <c r="E676" s="49"/>
      <c r="F676" s="32" t="s">
        <v>6</v>
      </c>
      <c r="G676" s="32"/>
      <c r="H676" s="60" t="str">
        <f>VLOOKUP(A676,Birdlist!C:F,4,FALSE)</f>
        <v>Dendronanthus indicus</v>
      </c>
      <c r="I676" s="31"/>
      <c r="J676" s="61" t="str">
        <f>VLOOKUP(A676,Birdlist!C:G,5,FALSE)</f>
        <v>M</v>
      </c>
      <c r="K676" s="34"/>
      <c r="L676" s="49"/>
      <c r="M676" s="49"/>
      <c r="N676" s="32" t="s">
        <v>121</v>
      </c>
    </row>
    <row r="677" spans="1:14" ht="12" customHeight="1" x14ac:dyDescent="0.2">
      <c r="A677" s="42">
        <v>676</v>
      </c>
      <c r="B677" s="25" t="s">
        <v>2010</v>
      </c>
      <c r="C677" s="25" t="s">
        <v>2009</v>
      </c>
      <c r="D677" s="59" t="str">
        <f>VLOOKUP(A677,Birdlist!C:E,3,FALSE)</f>
        <v>Eastern Yellow Wagtail</v>
      </c>
      <c r="E677" s="44" t="s">
        <v>2520</v>
      </c>
      <c r="F677" s="32" t="s">
        <v>2014</v>
      </c>
      <c r="G677" s="32"/>
      <c r="H677" s="60" t="str">
        <f>VLOOKUP(A677,Birdlist!C:F,4,FALSE)</f>
        <v>Motacilla tschutschensis</v>
      </c>
      <c r="I677" s="31"/>
      <c r="J677" s="61" t="str">
        <f>VLOOKUP(A677,Birdlist!C:G,5,FALSE)</f>
        <v>M</v>
      </c>
      <c r="K677" s="34"/>
      <c r="L677" s="49"/>
      <c r="M677" s="49"/>
      <c r="N677" s="32" t="s">
        <v>2434</v>
      </c>
    </row>
    <row r="678" spans="1:14" ht="12" customHeight="1" x14ac:dyDescent="0.2">
      <c r="A678" s="42">
        <v>677</v>
      </c>
      <c r="B678" s="25" t="s">
        <v>2010</v>
      </c>
      <c r="C678" s="25" t="s">
        <v>2009</v>
      </c>
      <c r="D678" s="59" t="str">
        <f>VLOOKUP(A678,Birdlist!C:E,3,FALSE)</f>
        <v>Citrine Wagtail</v>
      </c>
      <c r="E678" s="44" t="s">
        <v>2520</v>
      </c>
      <c r="F678" s="25" t="s">
        <v>2279</v>
      </c>
      <c r="G678" s="32"/>
      <c r="H678" s="60" t="str">
        <f>VLOOKUP(A678,Birdlist!C:F,4,FALSE)</f>
        <v>Motacilla citreola</v>
      </c>
      <c r="I678" s="31"/>
      <c r="J678" s="61" t="str">
        <f>VLOOKUP(A678,Birdlist!C:G,5,FALSE)</f>
        <v>A</v>
      </c>
      <c r="K678" s="34"/>
      <c r="L678" s="49"/>
      <c r="M678" s="49"/>
      <c r="N678" s="32" t="s">
        <v>2019</v>
      </c>
    </row>
    <row r="679" spans="1:14" ht="12" customHeight="1" x14ac:dyDescent="0.2">
      <c r="A679" s="42">
        <v>678</v>
      </c>
      <c r="B679" s="25" t="s">
        <v>2010</v>
      </c>
      <c r="C679" s="25" t="s">
        <v>2009</v>
      </c>
      <c r="D679" s="59" t="str">
        <f>VLOOKUP(A679,Birdlist!C:E,3,FALSE)</f>
        <v>Grey Wagtail</v>
      </c>
      <c r="E679" s="49"/>
      <c r="F679" s="32" t="s">
        <v>6</v>
      </c>
      <c r="G679" s="32" t="s">
        <v>2211</v>
      </c>
      <c r="H679" s="60" t="str">
        <f>VLOOKUP(A679,Birdlist!C:F,4,FALSE)</f>
        <v>Motacilla cinerea</v>
      </c>
      <c r="I679" s="31"/>
      <c r="J679" s="61" t="str">
        <f>VLOOKUP(A679,Birdlist!C:G,5,FALSE)</f>
        <v>M</v>
      </c>
      <c r="K679" s="34"/>
      <c r="L679" s="49"/>
      <c r="M679" s="49"/>
      <c r="N679" s="32" t="s">
        <v>121</v>
      </c>
    </row>
    <row r="680" spans="1:14" ht="12" customHeight="1" x14ac:dyDescent="0.2">
      <c r="A680" s="42">
        <v>679</v>
      </c>
      <c r="B680" s="25" t="s">
        <v>2010</v>
      </c>
      <c r="C680" s="25" t="s">
        <v>2009</v>
      </c>
      <c r="D680" s="59" t="str">
        <f>VLOOKUP(A680,Birdlist!C:E,3,FALSE)</f>
        <v>White Wagtail</v>
      </c>
      <c r="E680" s="49"/>
      <c r="F680" s="32" t="s">
        <v>6</v>
      </c>
      <c r="G680" s="32"/>
      <c r="H680" s="60" t="str">
        <f>VLOOKUP(A680,Birdlist!C:F,4,FALSE)</f>
        <v>Motacilla alba</v>
      </c>
      <c r="I680" s="31"/>
      <c r="J680" s="61" t="str">
        <f>VLOOKUP(A680,Birdlist!C:G,5,FALSE)</f>
        <v>M</v>
      </c>
      <c r="K680" s="34"/>
      <c r="L680" s="49"/>
      <c r="M680" s="49"/>
      <c r="N680" s="32" t="s">
        <v>2435</v>
      </c>
    </row>
    <row r="681" spans="1:14" ht="12" customHeight="1" x14ac:dyDescent="0.2">
      <c r="A681" s="42">
        <v>680</v>
      </c>
      <c r="B681" s="25" t="s">
        <v>2010</v>
      </c>
      <c r="C681" s="48" t="s">
        <v>2009</v>
      </c>
      <c r="D681" s="59" t="str">
        <f>VLOOKUP(A681,Birdlist!C:E,3,FALSE)</f>
        <v>Richard's Pipit</v>
      </c>
      <c r="E681" s="44" t="s">
        <v>2520</v>
      </c>
      <c r="F681" s="25" t="s">
        <v>2279</v>
      </c>
      <c r="G681" s="32"/>
      <c r="H681" s="60" t="str">
        <f>VLOOKUP(A681,Birdlist!C:F,4,FALSE)</f>
        <v xml:space="preserve">Anthus richardi </v>
      </c>
      <c r="I681" s="31"/>
      <c r="J681" s="61" t="str">
        <f>VLOOKUP(A681,Birdlist!C:G,5,FALSE)</f>
        <v>A</v>
      </c>
      <c r="K681" s="34"/>
      <c r="L681" s="49"/>
      <c r="M681" s="49"/>
      <c r="N681" s="32" t="s">
        <v>2027</v>
      </c>
    </row>
    <row r="682" spans="1:14" ht="12" customHeight="1" x14ac:dyDescent="0.2">
      <c r="A682" s="42">
        <v>681</v>
      </c>
      <c r="B682" s="25" t="s">
        <v>2010</v>
      </c>
      <c r="C682" s="25" t="s">
        <v>2009</v>
      </c>
      <c r="D682" s="59" t="str">
        <f>VLOOKUP(A682,Birdlist!C:E,3,FALSE)</f>
        <v>Paddyfield Pipit</v>
      </c>
      <c r="E682" s="49"/>
      <c r="F682" s="32" t="s">
        <v>2025</v>
      </c>
      <c r="G682" s="32"/>
      <c r="H682" s="60" t="str">
        <f>VLOOKUP(A682,Birdlist!C:F,4,FALSE)</f>
        <v>Anthus rufulus</v>
      </c>
      <c r="I682" s="31"/>
      <c r="J682" s="61" t="str">
        <f>VLOOKUP(A682,Birdlist!C:G,5,FALSE)</f>
        <v>R</v>
      </c>
      <c r="K682" s="34"/>
      <c r="L682" s="49"/>
      <c r="M682" s="49"/>
      <c r="N682" s="32" t="s">
        <v>2436</v>
      </c>
    </row>
    <row r="683" spans="1:14" ht="12" customHeight="1" x14ac:dyDescent="0.2">
      <c r="A683" s="42">
        <v>682</v>
      </c>
      <c r="B683" s="25" t="s">
        <v>2010</v>
      </c>
      <c r="C683" s="25" t="s">
        <v>2009</v>
      </c>
      <c r="D683" s="59" t="str">
        <f>VLOOKUP(A683,Birdlist!C:E,3,FALSE)</f>
        <v>Olive-backed Pipit</v>
      </c>
      <c r="E683" s="49"/>
      <c r="F683" s="32" t="s">
        <v>2032</v>
      </c>
      <c r="G683" s="32"/>
      <c r="H683" s="60" t="str">
        <f>VLOOKUP(A683,Birdlist!C:F,4,FALSE)</f>
        <v>Anthus hodgsoni</v>
      </c>
      <c r="I683" s="31"/>
      <c r="J683" s="61" t="str">
        <f>VLOOKUP(A683,Birdlist!C:G,5,FALSE)</f>
        <v>M</v>
      </c>
      <c r="K683" s="34"/>
      <c r="L683" s="49"/>
      <c r="M683" s="49"/>
      <c r="N683" s="32" t="s">
        <v>121</v>
      </c>
    </row>
    <row r="684" spans="1:14" ht="12" customHeight="1" x14ac:dyDescent="0.2">
      <c r="A684" s="42">
        <v>683</v>
      </c>
      <c r="B684" s="25" t="s">
        <v>2010</v>
      </c>
      <c r="C684" s="25" t="s">
        <v>2009</v>
      </c>
      <c r="D684" s="59" t="str">
        <f>VLOOKUP(A684,Birdlist!C:E,3,FALSE)</f>
        <v>Pechora Pipit</v>
      </c>
      <c r="E684" s="49"/>
      <c r="F684" s="32" t="s">
        <v>6</v>
      </c>
      <c r="G684" s="32"/>
      <c r="H684" s="60" t="str">
        <f>VLOOKUP(A684,Birdlist!C:F,4,FALSE)</f>
        <v>Anthus gustavi</v>
      </c>
      <c r="I684" s="31"/>
      <c r="J684" s="61" t="str">
        <f>VLOOKUP(A684,Birdlist!C:G,5,FALSE)</f>
        <v>M</v>
      </c>
      <c r="K684" s="34"/>
      <c r="L684" s="49"/>
      <c r="M684" s="49"/>
      <c r="N684" s="32" t="s">
        <v>121</v>
      </c>
    </row>
    <row r="685" spans="1:14" ht="12" customHeight="1" x14ac:dyDescent="0.2">
      <c r="A685" s="42">
        <v>684</v>
      </c>
      <c r="B685" s="25" t="s">
        <v>2010</v>
      </c>
      <c r="C685" s="25" t="s">
        <v>2009</v>
      </c>
      <c r="D685" s="59" t="str">
        <f>VLOOKUP(A685,Birdlist!C:E,3,FALSE)</f>
        <v>Red-throated Pipit</v>
      </c>
      <c r="E685" s="49"/>
      <c r="F685" s="32" t="s">
        <v>6</v>
      </c>
      <c r="G685" s="32"/>
      <c r="H685" s="60" t="str">
        <f>VLOOKUP(A685,Birdlist!C:F,4,FALSE)</f>
        <v>Anthus cervinus</v>
      </c>
      <c r="I685" s="31"/>
      <c r="J685" s="61" t="str">
        <f>VLOOKUP(A685,Birdlist!C:G,5,FALSE)</f>
        <v>M</v>
      </c>
      <c r="K685" s="34"/>
      <c r="L685" s="49"/>
      <c r="M685" s="49"/>
      <c r="N685" s="32" t="s">
        <v>121</v>
      </c>
    </row>
    <row r="686" spans="1:14" ht="12" customHeight="1" x14ac:dyDescent="0.2">
      <c r="A686" s="42">
        <v>685</v>
      </c>
      <c r="B686" s="25" t="s">
        <v>2039</v>
      </c>
      <c r="C686" s="25" t="s">
        <v>2038</v>
      </c>
      <c r="D686" s="59" t="str">
        <f>VLOOKUP(A686,Birdlist!C:E,3,FALSE)</f>
        <v>Brambling</v>
      </c>
      <c r="E686" s="44" t="s">
        <v>2520</v>
      </c>
      <c r="F686" s="32" t="s">
        <v>6</v>
      </c>
      <c r="G686" s="32"/>
      <c r="H686" s="60" t="str">
        <f>VLOOKUP(A686,Birdlist!C:F,4,FALSE)</f>
        <v>Fringilla montifringilla</v>
      </c>
      <c r="I686" s="31"/>
      <c r="J686" s="61" t="str">
        <f>VLOOKUP(A686,Birdlist!C:G,5,FALSE)</f>
        <v>A</v>
      </c>
      <c r="K686" s="34"/>
      <c r="L686" s="49"/>
      <c r="M686" s="49"/>
      <c r="N686" s="32" t="s">
        <v>121</v>
      </c>
    </row>
    <row r="687" spans="1:14" ht="12" customHeight="1" x14ac:dyDescent="0.2">
      <c r="A687" s="42">
        <v>686</v>
      </c>
      <c r="B687" s="25" t="s">
        <v>2039</v>
      </c>
      <c r="C687" s="25" t="s">
        <v>2038</v>
      </c>
      <c r="D687" s="59" t="str">
        <f>VLOOKUP(A687,Birdlist!C:E,3,FALSE)</f>
        <v>Chinese Grosbeak</v>
      </c>
      <c r="E687" s="44" t="s">
        <v>2520</v>
      </c>
      <c r="F687" s="25" t="s">
        <v>2279</v>
      </c>
      <c r="G687" s="32" t="s">
        <v>2186</v>
      </c>
      <c r="H687" s="60" t="str">
        <f>VLOOKUP(A687,Birdlist!C:F,4,FALSE)</f>
        <v>Eophona migratoria</v>
      </c>
      <c r="I687" s="31"/>
      <c r="J687" s="61" t="str">
        <f>VLOOKUP(A687,Birdlist!C:G,5,FALSE)</f>
        <v>A</v>
      </c>
      <c r="K687" s="34"/>
      <c r="L687" s="49"/>
      <c r="M687" s="49"/>
      <c r="N687" s="32" t="s">
        <v>2044</v>
      </c>
    </row>
    <row r="688" spans="1:14" ht="12" customHeight="1" x14ac:dyDescent="0.2">
      <c r="A688" s="42">
        <v>687</v>
      </c>
      <c r="B688" s="25" t="s">
        <v>2039</v>
      </c>
      <c r="C688" s="25" t="s">
        <v>2038</v>
      </c>
      <c r="D688" s="59" t="str">
        <f>VLOOKUP(A688,Birdlist!C:E,3,FALSE)</f>
        <v>White-cheeked Bullfinch</v>
      </c>
      <c r="E688" s="49"/>
      <c r="F688" s="32" t="s">
        <v>6</v>
      </c>
      <c r="G688" s="32"/>
      <c r="H688" s="60" t="str">
        <f>VLOOKUP(A688,Birdlist!C:F,4,FALSE)</f>
        <v>Pyrrhula leucogenis</v>
      </c>
      <c r="I688" s="31"/>
      <c r="J688" s="61" t="str">
        <f>VLOOKUP(A688,Birdlist!C:G,5,FALSE)</f>
        <v>E</v>
      </c>
      <c r="K688" s="25" t="s">
        <v>49</v>
      </c>
      <c r="L688" s="49"/>
      <c r="M688" s="49"/>
      <c r="N688" s="32" t="s">
        <v>121</v>
      </c>
    </row>
    <row r="689" spans="1:14" ht="12" customHeight="1" x14ac:dyDescent="0.2">
      <c r="A689" s="42">
        <v>688</v>
      </c>
      <c r="B689" s="25" t="s">
        <v>2039</v>
      </c>
      <c r="C689" s="25" t="s">
        <v>2038</v>
      </c>
      <c r="D689" s="59" t="str">
        <f>VLOOKUP(A689,Birdlist!C:E,3,FALSE)</f>
        <v>Common Rosefinch</v>
      </c>
      <c r="E689" s="44" t="s">
        <v>2520</v>
      </c>
      <c r="F689" s="25" t="s">
        <v>2279</v>
      </c>
      <c r="G689" s="25"/>
      <c r="H689" s="60" t="str">
        <f>VLOOKUP(A689,Birdlist!C:F,4,FALSE)</f>
        <v>Carpodacus erythrinus</v>
      </c>
      <c r="I689" s="27"/>
      <c r="J689" s="61" t="str">
        <f>VLOOKUP(A689,Birdlist!C:G,5,FALSE)</f>
        <v>A</v>
      </c>
      <c r="K689" s="25"/>
      <c r="L689" s="44"/>
      <c r="M689" s="44"/>
      <c r="N689" s="25" t="s">
        <v>2049</v>
      </c>
    </row>
    <row r="690" spans="1:14" ht="12" customHeight="1" x14ac:dyDescent="0.2">
      <c r="A690" s="42">
        <v>689</v>
      </c>
      <c r="B690" s="25" t="s">
        <v>2039</v>
      </c>
      <c r="C690" s="25" t="s">
        <v>2038</v>
      </c>
      <c r="D690" s="59" t="str">
        <f>VLOOKUP(A690,Birdlist!C:E,3,FALSE)</f>
        <v>Red Crossbill</v>
      </c>
      <c r="E690" s="49"/>
      <c r="F690" s="32" t="s">
        <v>6</v>
      </c>
      <c r="G690" s="32"/>
      <c r="H690" s="60" t="str">
        <f>VLOOKUP(A690,Birdlist!C:F,4,FALSE)</f>
        <v>Loxia curvirostra</v>
      </c>
      <c r="I690" s="31"/>
      <c r="J690" s="61" t="str">
        <f>VLOOKUP(A690,Birdlist!C:G,5,FALSE)</f>
        <v>R</v>
      </c>
      <c r="K690" s="34"/>
      <c r="L690" s="49"/>
      <c r="M690" s="49"/>
      <c r="N690" s="32" t="s">
        <v>121</v>
      </c>
    </row>
    <row r="691" spans="1:14" ht="12" customHeight="1" x14ac:dyDescent="0.2">
      <c r="A691" s="42">
        <v>690</v>
      </c>
      <c r="B691" s="25" t="s">
        <v>2039</v>
      </c>
      <c r="C691" s="25" t="s">
        <v>2038</v>
      </c>
      <c r="D691" s="59" t="str">
        <f>VLOOKUP(A691,Birdlist!C:E,3,FALSE)</f>
        <v>Mountain Serin</v>
      </c>
      <c r="E691" s="44" t="s">
        <v>2520</v>
      </c>
      <c r="F691" s="32" t="s">
        <v>6</v>
      </c>
      <c r="G691" s="32"/>
      <c r="H691" s="60" t="str">
        <f>VLOOKUP(A691,Birdlist!C:F,4,FALSE)</f>
        <v>Chrysocorythus estherae</v>
      </c>
      <c r="I691" s="31"/>
      <c r="J691" s="61" t="str">
        <f>VLOOKUP(A691,Birdlist!C:G,5,FALSE)</f>
        <v>R</v>
      </c>
      <c r="K691" s="34"/>
      <c r="L691" s="49"/>
      <c r="M691" s="49"/>
      <c r="N691" s="32" t="s">
        <v>2437</v>
      </c>
    </row>
    <row r="692" spans="1:14" ht="12" customHeight="1" x14ac:dyDescent="0.2">
      <c r="A692" s="42">
        <v>691</v>
      </c>
      <c r="B692" s="25" t="s">
        <v>2039</v>
      </c>
      <c r="C692" s="25" t="s">
        <v>2038</v>
      </c>
      <c r="D692" s="59" t="str">
        <f>VLOOKUP(A692,Birdlist!C:E,3,FALSE)</f>
        <v>Eurasian Siskin</v>
      </c>
      <c r="E692" s="44" t="s">
        <v>2520</v>
      </c>
      <c r="F692" s="32" t="s">
        <v>6</v>
      </c>
      <c r="G692" s="32"/>
      <c r="H692" s="60" t="str">
        <f>VLOOKUP(A692,Birdlist!C:F,4,FALSE)</f>
        <v>Spinus spinus</v>
      </c>
      <c r="I692" s="31"/>
      <c r="J692" s="61" t="str">
        <f>VLOOKUP(A692,Birdlist!C:G,5,FALSE)</f>
        <v>A</v>
      </c>
      <c r="K692" s="34"/>
      <c r="L692" s="49"/>
      <c r="M692" s="49"/>
      <c r="N692" s="32" t="s">
        <v>2438</v>
      </c>
    </row>
    <row r="693" spans="1:14" ht="12" customHeight="1" x14ac:dyDescent="0.2">
      <c r="A693" s="42">
        <v>692</v>
      </c>
      <c r="B693" s="32" t="s">
        <v>2059</v>
      </c>
      <c r="C693" s="25" t="s">
        <v>2058</v>
      </c>
      <c r="D693" s="59" t="str">
        <f>VLOOKUP(A693,Birdlist!C:E,3,FALSE)</f>
        <v>Little Bunting</v>
      </c>
      <c r="E693" s="44" t="s">
        <v>2520</v>
      </c>
      <c r="F693" s="32" t="s">
        <v>6</v>
      </c>
      <c r="G693" s="32"/>
      <c r="H693" s="60" t="str">
        <f>VLOOKUP(A693,Birdlist!C:F,4,FALSE)</f>
        <v>Emberiza pusilla</v>
      </c>
      <c r="I693" s="31"/>
      <c r="J693" s="61" t="str">
        <f>VLOOKUP(A693,Birdlist!C:G,5,FALSE)</f>
        <v>A</v>
      </c>
      <c r="K693" s="34"/>
      <c r="L693" s="49"/>
      <c r="M693" s="49"/>
      <c r="N693" s="32" t="s">
        <v>121</v>
      </c>
    </row>
    <row r="694" spans="1:14" ht="12" customHeight="1" x14ac:dyDescent="0.2">
      <c r="A694" s="42">
        <v>693</v>
      </c>
      <c r="B694" s="32" t="s">
        <v>2059</v>
      </c>
      <c r="C694" s="25" t="s">
        <v>2058</v>
      </c>
      <c r="D694" s="59" t="str">
        <f>VLOOKUP(A694,Birdlist!C:E,3,FALSE)</f>
        <v>Yellow-breasted Bunting</v>
      </c>
      <c r="E694" s="44" t="s">
        <v>2520</v>
      </c>
      <c r="F694" s="32" t="s">
        <v>6</v>
      </c>
      <c r="G694" s="32"/>
      <c r="H694" s="60" t="str">
        <f>VLOOKUP(A694,Birdlist!C:F,4,FALSE)</f>
        <v>Emberiza aureola</v>
      </c>
      <c r="I694" s="31"/>
      <c r="J694" s="61" t="str">
        <f>VLOOKUP(A694,Birdlist!C:G,5,FALSE)</f>
        <v>A</v>
      </c>
      <c r="K694" s="34"/>
      <c r="L694" s="49" t="s">
        <v>69</v>
      </c>
      <c r="M694" s="49"/>
      <c r="N694" s="32" t="s">
        <v>121</v>
      </c>
    </row>
    <row r="695" spans="1:14" ht="12" customHeight="1" x14ac:dyDescent="0.2">
      <c r="A695" s="42">
        <v>694</v>
      </c>
      <c r="B695" s="32" t="s">
        <v>2059</v>
      </c>
      <c r="C695" s="25" t="s">
        <v>2058</v>
      </c>
      <c r="D695" s="59" t="str">
        <f>VLOOKUP(A695,Birdlist!C:E,3,FALSE)</f>
        <v>Black-headed Bunting</v>
      </c>
      <c r="E695" s="44" t="s">
        <v>2520</v>
      </c>
      <c r="F695" s="25" t="s">
        <v>2279</v>
      </c>
      <c r="G695" s="32"/>
      <c r="H695" s="60" t="str">
        <f>VLOOKUP(A695,Birdlist!C:F,4,FALSE)</f>
        <v>Emberiza melanocephala</v>
      </c>
      <c r="I695" s="31"/>
      <c r="J695" s="61" t="str">
        <f>VLOOKUP(A695,Birdlist!C:G,5,FALSE)</f>
        <v>A</v>
      </c>
      <c r="K695" s="34"/>
      <c r="L695" s="49"/>
      <c r="M695" s="49"/>
      <c r="N695" s="32" t="s">
        <v>2066</v>
      </c>
    </row>
    <row r="696" spans="1:14" ht="12" customHeight="1" x14ac:dyDescent="0.2">
      <c r="A696" s="42">
        <v>695</v>
      </c>
      <c r="B696" s="32" t="s">
        <v>2059</v>
      </c>
      <c r="C696" s="25" t="s">
        <v>2058</v>
      </c>
      <c r="D696" s="59" t="str">
        <f>VLOOKUP(A696,Birdlist!C:E,3,FALSE)</f>
        <v>Yellow Bunting</v>
      </c>
      <c r="E696" s="49"/>
      <c r="F696" s="32" t="s">
        <v>6</v>
      </c>
      <c r="G696" s="32"/>
      <c r="H696" s="60" t="str">
        <f>VLOOKUP(A696,Birdlist!C:F,4,FALSE)</f>
        <v>Emberiza sulphurata</v>
      </c>
      <c r="I696" s="31"/>
      <c r="J696" s="61" t="str">
        <f>VLOOKUP(A696,Birdlist!C:G,5,FALSE)</f>
        <v>M</v>
      </c>
      <c r="K696" s="34"/>
      <c r="L696" s="49" t="s">
        <v>50</v>
      </c>
      <c r="M696" s="49" t="s">
        <v>50</v>
      </c>
      <c r="N696" s="32" t="s">
        <v>121</v>
      </c>
    </row>
  </sheetData>
  <autoFilter ref="A1:N696"/>
  <sortState ref="A2:O942">
    <sortCondition ref="A2:A942"/>
  </sortState>
  <hyperlinks>
    <hyperlink ref="N54" r:id="rId1" display="30 Dec 2007: One subadult: Candaba Marsh, Pampanga. Photo documented by Tina Mallari. See Philippine Bird Photography Forums: http://birdphotoph.proboards107.com"/>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workbookViewId="0">
      <selection activeCell="E17" sqref="E17"/>
    </sheetView>
  </sheetViews>
  <sheetFormatPr defaultRowHeight="15" x14ac:dyDescent="0.25"/>
  <cols>
    <col min="2" max="2" width="22" bestFit="1" customWidth="1"/>
    <col min="3" max="3" width="8.42578125" bestFit="1" customWidth="1"/>
    <col min="4" max="4" width="13.42578125" bestFit="1" customWidth="1"/>
    <col min="5" max="5" width="9.5703125" customWidth="1"/>
    <col min="6" max="6" width="11.42578125" customWidth="1"/>
    <col min="7" max="7" width="40.85546875" bestFit="1" customWidth="1"/>
    <col min="8" max="8" width="8.42578125" customWidth="1"/>
    <col min="9" max="9" width="8" customWidth="1"/>
  </cols>
  <sheetData>
    <row r="2" spans="2:9" ht="15.75" thickBot="1" x14ac:dyDescent="0.3">
      <c r="B2" s="8" t="s">
        <v>2444</v>
      </c>
      <c r="C2" s="9"/>
      <c r="D2" s="9"/>
      <c r="E2" s="9"/>
      <c r="F2" s="9"/>
      <c r="G2" s="9"/>
      <c r="H2" s="4"/>
      <c r="I2" s="4"/>
    </row>
    <row r="3" spans="2:9" x14ac:dyDescent="0.25">
      <c r="B3" s="6" t="s">
        <v>2449</v>
      </c>
      <c r="C3" s="6">
        <f>E4+E5+E6+E13+E7+E8</f>
        <v>450</v>
      </c>
      <c r="F3" t="s">
        <v>2467</v>
      </c>
      <c r="H3" s="4"/>
      <c r="I3" s="4"/>
    </row>
    <row r="4" spans="2:9" x14ac:dyDescent="0.25">
      <c r="C4" t="s">
        <v>16</v>
      </c>
      <c r="D4" t="s">
        <v>2449</v>
      </c>
      <c r="E4">
        <f>COUNTIF('Sortable file'!J:J,"R")</f>
        <v>169</v>
      </c>
      <c r="F4" t="s">
        <v>2459</v>
      </c>
      <c r="H4" s="4"/>
      <c r="I4" s="4"/>
    </row>
    <row r="5" spans="2:9" x14ac:dyDescent="0.25">
      <c r="C5" t="s">
        <v>48</v>
      </c>
      <c r="D5" t="s">
        <v>2451</v>
      </c>
      <c r="E5">
        <f>COUNTIF('Sortable file'!J:J,"E")</f>
        <v>241</v>
      </c>
      <c r="F5" t="s">
        <v>2460</v>
      </c>
      <c r="H5" s="4"/>
      <c r="I5" s="4"/>
    </row>
    <row r="6" spans="2:9" x14ac:dyDescent="0.25">
      <c r="C6" t="s">
        <v>379</v>
      </c>
      <c r="D6" t="s">
        <v>2452</v>
      </c>
      <c r="E6">
        <f>COUNTIF('Sortable file'!J:J,"NE")</f>
        <v>11</v>
      </c>
      <c r="F6" t="s">
        <v>2461</v>
      </c>
      <c r="H6" s="4"/>
      <c r="I6" s="4"/>
    </row>
    <row r="7" spans="2:9" x14ac:dyDescent="0.25">
      <c r="C7" t="s">
        <v>2489</v>
      </c>
      <c r="D7" t="s">
        <v>2280</v>
      </c>
      <c r="E7">
        <f>COUNTIF('Sortable file'!J:J,"I")</f>
        <v>7</v>
      </c>
      <c r="F7" t="s">
        <v>2527</v>
      </c>
      <c r="H7" s="4"/>
      <c r="I7" s="4"/>
    </row>
    <row r="8" spans="2:9" x14ac:dyDescent="0.25">
      <c r="B8" s="1"/>
      <c r="C8" s="1" t="s">
        <v>2478</v>
      </c>
      <c r="D8" s="1"/>
      <c r="E8" s="1">
        <f>COUNTIF('Sortable file'!J:J,"R (M?)")</f>
        <v>2</v>
      </c>
      <c r="F8" s="1" t="s">
        <v>2462</v>
      </c>
      <c r="G8" s="1"/>
      <c r="H8" s="4"/>
      <c r="I8" s="4"/>
    </row>
    <row r="9" spans="2:9" x14ac:dyDescent="0.25">
      <c r="B9" s="6" t="s">
        <v>2450</v>
      </c>
      <c r="C9" s="6">
        <f>E10+E11+E13+E12</f>
        <v>256</v>
      </c>
      <c r="F9" t="s">
        <v>2468</v>
      </c>
      <c r="H9" s="4"/>
      <c r="I9" s="4"/>
    </row>
    <row r="10" spans="2:9" x14ac:dyDescent="0.25">
      <c r="C10" t="s">
        <v>43</v>
      </c>
      <c r="D10" t="s">
        <v>2450</v>
      </c>
      <c r="E10" s="4">
        <f>COUNTIF('Sortable file'!J:J,"M")</f>
        <v>107</v>
      </c>
      <c r="F10" t="s">
        <v>2463</v>
      </c>
      <c r="H10" s="4"/>
      <c r="I10" s="4"/>
    </row>
    <row r="11" spans="2:9" x14ac:dyDescent="0.25">
      <c r="C11" t="s">
        <v>19</v>
      </c>
      <c r="D11" t="s">
        <v>2453</v>
      </c>
      <c r="E11" s="4">
        <f>COUNTIF('Sortable file'!J:J,"A")</f>
        <v>124</v>
      </c>
      <c r="F11" t="s">
        <v>2464</v>
      </c>
      <c r="H11" s="4"/>
      <c r="I11" s="4"/>
    </row>
    <row r="12" spans="2:9" x14ac:dyDescent="0.25">
      <c r="B12" s="1"/>
      <c r="C12" s="1" t="s">
        <v>2479</v>
      </c>
      <c r="D12" s="1"/>
      <c r="E12" s="1">
        <f>COUNTIF('Sortable file'!J:J,"M (R?)")</f>
        <v>5</v>
      </c>
      <c r="F12" s="1" t="s">
        <v>2465</v>
      </c>
      <c r="G12" s="1"/>
      <c r="H12" s="4"/>
      <c r="I12" s="4"/>
    </row>
    <row r="13" spans="2:9" x14ac:dyDescent="0.25">
      <c r="B13" s="6" t="s">
        <v>2455</v>
      </c>
      <c r="C13" t="s">
        <v>197</v>
      </c>
      <c r="E13" s="4">
        <f>COUNTIF('Sortable file'!J:J,"R,M")</f>
        <v>20</v>
      </c>
      <c r="F13" t="s">
        <v>2457</v>
      </c>
      <c r="H13" s="4"/>
      <c r="I13" s="4"/>
    </row>
    <row r="14" spans="2:9" x14ac:dyDescent="0.25">
      <c r="B14" s="6" t="s">
        <v>2456</v>
      </c>
      <c r="C14" t="s">
        <v>232</v>
      </c>
      <c r="E14" s="4">
        <f>COUNTIF('Sortable file'!J:J,"EX")</f>
        <v>3</v>
      </c>
      <c r="F14" t="s">
        <v>2458</v>
      </c>
      <c r="H14" s="4"/>
      <c r="I14" s="4"/>
    </row>
    <row r="15" spans="2:9" x14ac:dyDescent="0.25">
      <c r="B15" s="7" t="s">
        <v>2454</v>
      </c>
      <c r="C15" s="1" t="s">
        <v>726</v>
      </c>
      <c r="D15" s="1"/>
      <c r="E15" s="1">
        <f>COUNTIF('Sortable file'!J:J,"SU")</f>
        <v>6</v>
      </c>
      <c r="F15" s="1" t="s">
        <v>2466</v>
      </c>
      <c r="G15" s="1"/>
      <c r="H15" s="4"/>
      <c r="I15" s="4"/>
    </row>
    <row r="16" spans="2:9" ht="15.75" thickBot="1" x14ac:dyDescent="0.3">
      <c r="B16" s="10" t="s">
        <v>2469</v>
      </c>
      <c r="C16" s="10"/>
      <c r="D16" s="10"/>
      <c r="E16" s="10">
        <f>SUM(E3:E15)</f>
        <v>695</v>
      </c>
      <c r="F16" s="11"/>
      <c r="G16" s="11"/>
      <c r="H16" s="4"/>
      <c r="I16" s="4"/>
    </row>
    <row r="17" spans="2:9" x14ac:dyDescent="0.25">
      <c r="B17" s="3"/>
      <c r="C17" s="3"/>
      <c r="D17" s="3"/>
      <c r="E17" s="3"/>
      <c r="F17" s="4"/>
      <c r="H17" s="4"/>
      <c r="I17" s="4"/>
    </row>
    <row r="19" spans="2:9" ht="15.75" thickBot="1" x14ac:dyDescent="0.3">
      <c r="B19" s="8" t="s">
        <v>2445</v>
      </c>
      <c r="C19" s="9"/>
      <c r="D19" s="9"/>
      <c r="F19" s="8" t="s">
        <v>2471</v>
      </c>
      <c r="G19" s="9"/>
      <c r="H19" s="9"/>
      <c r="I19" s="9"/>
    </row>
    <row r="20" spans="2:9" x14ac:dyDescent="0.25">
      <c r="C20" s="12" t="s">
        <v>2470</v>
      </c>
      <c r="D20" s="12" t="s">
        <v>2469</v>
      </c>
      <c r="H20" s="12" t="s">
        <v>5</v>
      </c>
      <c r="I20" s="12" t="s">
        <v>2472</v>
      </c>
    </row>
    <row r="21" spans="2:9" x14ac:dyDescent="0.25">
      <c r="B21" s="15" t="s">
        <v>49</v>
      </c>
      <c r="C21" s="1">
        <f>COUNTIF('Sortable file'!K:K,B21)</f>
        <v>92</v>
      </c>
      <c r="D21" s="1">
        <f>C41</f>
        <v>241</v>
      </c>
      <c r="F21" t="s">
        <v>379</v>
      </c>
      <c r="G21" s="4" t="s">
        <v>2477</v>
      </c>
      <c r="H21" s="4">
        <f>COUNTIF('Sortable file'!L:L,"NE")</f>
        <v>16</v>
      </c>
      <c r="I21" s="4"/>
    </row>
    <row r="22" spans="2:9" x14ac:dyDescent="0.25">
      <c r="B22" s="14" t="s">
        <v>672</v>
      </c>
      <c r="C22">
        <f>COUNTIF('Sortable file'!K:K,B22)</f>
        <v>29</v>
      </c>
      <c r="D22">
        <f>C22+C23+C24</f>
        <v>51</v>
      </c>
      <c r="F22" t="s">
        <v>359</v>
      </c>
      <c r="G22" s="4" t="s">
        <v>2473</v>
      </c>
      <c r="H22" s="4">
        <f>COUNTIF('Sortable file'!L:L,"DD")</f>
        <v>5</v>
      </c>
      <c r="I22" s="4"/>
    </row>
    <row r="23" spans="2:9" x14ac:dyDescent="0.25">
      <c r="B23" s="2" t="s">
        <v>852</v>
      </c>
      <c r="C23">
        <f>COUNTIF('Sortable file'!K:K,B23)</f>
        <v>21</v>
      </c>
      <c r="F23" t="s">
        <v>2513</v>
      </c>
      <c r="G23" t="s">
        <v>2512</v>
      </c>
      <c r="H23" s="4">
        <f>COUNTIF('Sortable file'!L2:L695,"")</f>
        <v>498</v>
      </c>
      <c r="I23" s="4">
        <f>COUNTIF('Sortable file'!M2:M695,"")</f>
        <v>511</v>
      </c>
    </row>
    <row r="24" spans="2:9" x14ac:dyDescent="0.25">
      <c r="B24" s="5" t="s">
        <v>1961</v>
      </c>
      <c r="C24" s="1">
        <f>COUNTIF('Sortable file'!K:K,B24)</f>
        <v>1</v>
      </c>
      <c r="D24" s="1"/>
      <c r="F24" t="s">
        <v>2510</v>
      </c>
      <c r="G24" s="17" t="s">
        <v>2511</v>
      </c>
      <c r="H24" s="4">
        <f>COUNTIF('Sortable file'!L:L,"NT")</f>
        <v>81</v>
      </c>
      <c r="I24" s="4">
        <f>COUNTIF('Sortable file'!M:M,"OTS")</f>
        <v>33</v>
      </c>
    </row>
    <row r="25" spans="2:9" x14ac:dyDescent="0.25">
      <c r="B25" s="14" t="s">
        <v>669</v>
      </c>
      <c r="C25">
        <f>COUNTIF('Sortable file'!K:K,B25)</f>
        <v>12</v>
      </c>
      <c r="D25">
        <f>C25+C26</f>
        <v>36</v>
      </c>
      <c r="F25" t="s">
        <v>50</v>
      </c>
      <c r="G25" t="s">
        <v>2474</v>
      </c>
      <c r="H25" s="4">
        <f>COUNTIF('Sortable file'!L:L,"VU")</f>
        <v>54</v>
      </c>
      <c r="I25" s="4">
        <f>COUNTIF('Sortable file'!M:M,"VU")</f>
        <v>78</v>
      </c>
    </row>
    <row r="26" spans="2:9" x14ac:dyDescent="0.25">
      <c r="B26" s="5" t="s">
        <v>303</v>
      </c>
      <c r="C26" s="1">
        <f>COUNTIF('Sortable file'!K:K,B26)</f>
        <v>24</v>
      </c>
      <c r="D26" s="1"/>
      <c r="F26" t="s">
        <v>153</v>
      </c>
      <c r="G26" t="s">
        <v>2475</v>
      </c>
      <c r="H26" s="4">
        <f>COUNTIF('Sortable file'!L:L,"EN")</f>
        <v>25</v>
      </c>
      <c r="I26" s="4">
        <f>COUNTIF('Sortable file'!M:M,"EN")</f>
        <v>42</v>
      </c>
    </row>
    <row r="27" spans="2:9" x14ac:dyDescent="0.25">
      <c r="B27" s="14" t="s">
        <v>917</v>
      </c>
      <c r="C27">
        <f>COUNTIF('Sortable file'!K:K,B27)</f>
        <v>15</v>
      </c>
      <c r="D27">
        <f>C27+C28</f>
        <v>22</v>
      </c>
      <c r="F27" t="s">
        <v>69</v>
      </c>
      <c r="G27" t="s">
        <v>2476</v>
      </c>
      <c r="H27" s="4">
        <f>COUNTIF('Sortable file'!L:L,"CR")</f>
        <v>16</v>
      </c>
      <c r="I27" s="4">
        <f>COUNTIF('Sortable file'!M:M,"CR")</f>
        <v>31</v>
      </c>
    </row>
    <row r="28" spans="2:9" ht="15.75" thickBot="1" x14ac:dyDescent="0.3">
      <c r="B28" s="5" t="s">
        <v>96</v>
      </c>
      <c r="C28" s="1">
        <f>COUNTIF('Sortable file'!K:K,B28)</f>
        <v>7</v>
      </c>
      <c r="D28" s="1"/>
      <c r="F28" s="10" t="s">
        <v>2469</v>
      </c>
      <c r="G28" s="11"/>
      <c r="H28" s="10">
        <f>SUM(H21:H27)</f>
        <v>695</v>
      </c>
      <c r="I28" s="10">
        <f>SUM(I21:I27)</f>
        <v>695</v>
      </c>
    </row>
    <row r="29" spans="2:9" x14ac:dyDescent="0.25">
      <c r="B29" s="14" t="s">
        <v>1426</v>
      </c>
      <c r="C29">
        <f>COUNTIF('Sortable file'!K:K,B29)</f>
        <v>1</v>
      </c>
      <c r="D29">
        <f>C29+C30</f>
        <v>9</v>
      </c>
    </row>
    <row r="30" spans="2:9" x14ac:dyDescent="0.25">
      <c r="B30" s="5" t="s">
        <v>676</v>
      </c>
      <c r="C30" s="1">
        <f>COUNTIF('Sortable file'!K:K,B30)</f>
        <v>8</v>
      </c>
      <c r="D30" s="1"/>
    </row>
    <row r="31" spans="2:9" x14ac:dyDescent="0.25">
      <c r="B31" s="16" t="s">
        <v>679</v>
      </c>
      <c r="C31">
        <f>COUNTIF('Sortable file'!K:K,B31)</f>
        <v>13</v>
      </c>
      <c r="D31">
        <f>C31+C32+C33+C34</f>
        <v>19</v>
      </c>
    </row>
    <row r="32" spans="2:9" x14ac:dyDescent="0.25">
      <c r="B32" s="2" t="s">
        <v>734</v>
      </c>
      <c r="C32">
        <f>COUNTIF('Sortable file'!K:K,B32)</f>
        <v>2</v>
      </c>
    </row>
    <row r="33" spans="1:4" x14ac:dyDescent="0.25">
      <c r="B33" s="2" t="s">
        <v>1639</v>
      </c>
      <c r="C33">
        <f>COUNTIF('Sortable file'!K:K,B33)</f>
        <v>1</v>
      </c>
    </row>
    <row r="34" spans="1:4" x14ac:dyDescent="0.25">
      <c r="B34" s="5" t="s">
        <v>899</v>
      </c>
      <c r="C34" s="1">
        <f>COUNTIF('Sortable file'!K:K,B34)</f>
        <v>3</v>
      </c>
      <c r="D34" s="1"/>
    </row>
    <row r="35" spans="1:4" x14ac:dyDescent="0.25">
      <c r="B35" s="14" t="s">
        <v>906</v>
      </c>
      <c r="C35">
        <f>COUNTIF('Sortable file'!K:K,B35)</f>
        <v>4</v>
      </c>
      <c r="D35">
        <f>C35+C36</f>
        <v>6</v>
      </c>
    </row>
    <row r="36" spans="1:4" x14ac:dyDescent="0.25">
      <c r="B36" s="5" t="s">
        <v>682</v>
      </c>
      <c r="C36" s="1">
        <f>COUNTIF('Sortable file'!K:K,B36)</f>
        <v>2</v>
      </c>
      <c r="D36" s="1"/>
    </row>
    <row r="37" spans="1:4" x14ac:dyDescent="0.25">
      <c r="A37" s="4"/>
      <c r="B37" s="16" t="s">
        <v>895</v>
      </c>
      <c r="C37">
        <f>COUNTIF('Sortable file'!K:K,B37)</f>
        <v>1</v>
      </c>
      <c r="D37" s="4">
        <f>C37+C38</f>
        <v>3</v>
      </c>
    </row>
    <row r="38" spans="1:4" x14ac:dyDescent="0.25">
      <c r="A38" s="4"/>
      <c r="B38" s="5" t="s">
        <v>1320</v>
      </c>
      <c r="C38" s="1">
        <f>COUNTIF('Sortable file'!K:K,B38)</f>
        <v>2</v>
      </c>
      <c r="D38" s="1"/>
    </row>
    <row r="39" spans="1:4" x14ac:dyDescent="0.25">
      <c r="A39" s="4"/>
      <c r="B39" s="2" t="s">
        <v>903</v>
      </c>
      <c r="C39">
        <f>COUNTIF('Sortable file'!K:K,B39)</f>
        <v>2</v>
      </c>
      <c r="D39" s="4"/>
    </row>
    <row r="40" spans="1:4" x14ac:dyDescent="0.25">
      <c r="A40" s="4"/>
      <c r="B40" s="5" t="s">
        <v>349</v>
      </c>
      <c r="C40" s="1">
        <f>COUNTIF('Sortable file'!K:K,B40)</f>
        <v>1</v>
      </c>
      <c r="D40" s="1"/>
    </row>
    <row r="41" spans="1:4" ht="15.75" thickBot="1" x14ac:dyDescent="0.3">
      <c r="A41" s="4"/>
      <c r="B41" s="13" t="s">
        <v>2469</v>
      </c>
      <c r="C41" s="8">
        <f>SUM(C21:C40)</f>
        <v>241</v>
      </c>
      <c r="D41" s="8"/>
    </row>
    <row r="42" spans="1:4" x14ac:dyDescent="0.25">
      <c r="A42" s="4"/>
      <c r="B42" s="4"/>
      <c r="C42" s="4"/>
    </row>
  </sheetData>
  <sortState ref="B19:C38">
    <sortCondition descending="1" ref="B19:B3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Birdlist</vt:lpstr>
      <vt:lpstr>Sortable file</vt:lpstr>
      <vt:lpstr>Statistics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 van de Ven</dc:creator>
  <cp:lastModifiedBy>Willem van de Ven</cp:lastModifiedBy>
  <dcterms:created xsi:type="dcterms:W3CDTF">2017-11-24T01:00:49Z</dcterms:created>
  <dcterms:modified xsi:type="dcterms:W3CDTF">2018-02-02T04:59:06Z</dcterms:modified>
</cp:coreProperties>
</file>